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autoCompressPictures="0" defaultThemeVersion="124226"/>
  <mc:AlternateContent xmlns:mc="http://schemas.openxmlformats.org/markup-compatibility/2006">
    <mc:Choice Requires="x15">
      <x15ac:absPath xmlns:x15ac="http://schemas.microsoft.com/office/spreadsheetml/2010/11/ac" url="C:\Users\lmcc\Desktop\FCT TENURE - ST - RTECNI - TBIO - Reabertura\EDITAIS &amp; GRELHAS - Versoes Finais\"/>
    </mc:Choice>
  </mc:AlternateContent>
  <xr:revisionPtr revIDLastSave="0" documentId="13_ncr:1_{2FC072B5-A9F1-42E7-B80B-F5E81BA13E2E}" xr6:coauthVersionLast="47" xr6:coauthVersionMax="47" xr10:uidLastSave="{00000000-0000-0000-0000-000000000000}"/>
  <bookViews>
    <workbookView xWindow="-28920" yWindow="750" windowWidth="29040" windowHeight="15720" xr2:uid="{00000000-000D-0000-FFFF-FFFF00000000}"/>
  </bookViews>
  <sheets>
    <sheet name="Folha1" sheetId="1" r:id="rId1"/>
    <sheet name="Folha2" sheetId="2" r:id="rId2"/>
    <sheet name="Folha3" sheetId="3" r:id="rId3"/>
  </sheets>
  <definedNames>
    <definedName name="_xlnm.Print_Area" localSheetId="0">Folha1!$A$1:$K$90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K83" i="1" l="1"/>
  <c r="K88" i="1" s="1"/>
  <c r="K77" i="1"/>
  <c r="K75" i="1"/>
  <c r="F61" i="1" l="1"/>
  <c r="F59" i="1"/>
  <c r="F57" i="1"/>
  <c r="K56" i="1" s="1"/>
  <c r="F54" i="1"/>
  <c r="K52" i="1" s="1"/>
  <c r="F70" i="1"/>
  <c r="F68" i="1"/>
  <c r="F66" i="1"/>
  <c r="F64" i="1"/>
  <c r="F73" i="1"/>
  <c r="K72" i="1" s="1"/>
  <c r="F38" i="1"/>
  <c r="F42" i="1"/>
  <c r="F40" i="1"/>
  <c r="F34" i="1"/>
  <c r="F32" i="1"/>
  <c r="F36" i="1" s="1"/>
  <c r="F30" i="1"/>
  <c r="F28" i="1"/>
  <c r="F26" i="1"/>
  <c r="F49" i="1"/>
  <c r="F47" i="1"/>
  <c r="K44" i="1" s="1"/>
  <c r="F23" i="1"/>
  <c r="F21" i="1"/>
  <c r="F19" i="1"/>
  <c r="F17" i="1"/>
  <c r="K16" i="1" s="1"/>
  <c r="K13" i="1"/>
  <c r="K8" i="1" l="1"/>
  <c r="K25" i="1"/>
  <c r="K63" i="1"/>
  <c r="K82" i="1" s="1"/>
  <c r="K51" i="1" l="1"/>
  <c r="K90" i="1" s="1"/>
</calcChain>
</file>

<file path=xl/sharedStrings.xml><?xml version="1.0" encoding="utf-8"?>
<sst xmlns="http://schemas.openxmlformats.org/spreadsheetml/2006/main" count="175" uniqueCount="131">
  <si>
    <t>Nº de atividades</t>
  </si>
  <si>
    <t>Sub-Total 2</t>
  </si>
  <si>
    <t>Sub-Total 1</t>
  </si>
  <si>
    <t>Sub-Total 3</t>
  </si>
  <si>
    <t>Item</t>
  </si>
  <si>
    <t>TOTAL</t>
  </si>
  <si>
    <t>Author or co-author of scientific articles in journals indexed in the Web of Science Core Collection — Clarivate Analytics and with an Impact Factor:</t>
  </si>
  <si>
    <t>Number and quality of articles, with quality assessed based on citations or other analogous impact measures, in the last 5 years, in Q1 journals, in the area relevant to the position being advertised</t>
  </si>
  <si>
    <t>Number and quality of articles, with quality assessed based on citations or other analogous impact measures, more than 5 years ago, in Q1 journals, in the area relevant to the position being advertised</t>
  </si>
  <si>
    <t>Number and quality of articles, with quality assessed based on citations or other analogous impact measures, in the last 5 years, in Q2 and Q3 journals, in the area relevant to the position being advertised</t>
  </si>
  <si>
    <t>Number and quality of articles, with quality assessed based on citations or other analogous impact measures, more than 5 years ago, in Q2 and Q3 journals, in the area relevant to the position being advertised</t>
  </si>
  <si>
    <t>Author or co-author of scientific articles in other peer-reviewed and indexed journals, book chapters and books, in the last 5 years</t>
  </si>
  <si>
    <t>Author or co-author of scientific articles in other peer-reviewed and indexed journals, book chapters and books, more than 5 years ago</t>
  </si>
  <si>
    <t>Paper</t>
  </si>
  <si>
    <t>Publication</t>
  </si>
  <si>
    <t>Criteria</t>
  </si>
  <si>
    <t>Weight</t>
  </si>
  <si>
    <t>Subcriteria</t>
  </si>
  <si>
    <t>Parameters</t>
  </si>
  <si>
    <t>Scoring</t>
  </si>
  <si>
    <t>Max Scoring in the Item</t>
  </si>
  <si>
    <t>Count</t>
  </si>
  <si>
    <t>Max %</t>
  </si>
  <si>
    <t>Quantification in terms of number of years or activities, to be determined by the jury member</t>
  </si>
  <si>
    <t>Score Awarded</t>
  </si>
  <si>
    <t>Scoring of the candidate</t>
  </si>
  <si>
    <t xml:space="preserve">Justification: </t>
  </si>
  <si>
    <t xml:space="preserve">Justification:  </t>
  </si>
  <si>
    <t>Justification:</t>
  </si>
  <si>
    <t>Scientific Productivity</t>
  </si>
  <si>
    <t>Participation in Scientific Projects</t>
  </si>
  <si>
    <t>Contribution to the Scientific Community</t>
  </si>
  <si>
    <t>Scientific Supervision</t>
  </si>
  <si>
    <t>Scientific and Technical Performance and Scientific Supervision</t>
  </si>
  <si>
    <t>Domain: Professional Experience, Professional Training, Participation in Management Bodies, and Community Service</t>
  </si>
  <si>
    <t>Domain: Scientific Project (max. 5000 words)</t>
  </si>
  <si>
    <t>Obtaining funded projects as PI or Co-PI in Translational Health: specialization in Translational Rehabilitation and Non-Invasive Brain Stimulation, through competitive calls, in the last 5 years, with a value over €60k</t>
  </si>
  <si>
    <t>Obtaining funded projects as PI or Co-PI in Translational Health: specialization in Translational Rehabilitation and Non-Invasive Brain Stimulation, through competitive calls, more than 5 years ago, with a value over €60k</t>
  </si>
  <si>
    <t>Obtaining funded projects as PI or Co-PI in Translational Health: specialization in Translational Rehabilitation and Non-Invasive Brain Stimulation, through competitive calls, in the last 5 years, up to €60k (equivalent to a PeX)</t>
  </si>
  <si>
    <t>Obtaining funded projects as PI or Co-PI in Translational Health: specialization in Translational Rehabilitation and Non-Invasive Brain Stimulation, through competitive calls, more than 5 years ago, up to €60k (equivalent to a PeX)</t>
  </si>
  <si>
    <t>Participation in funded research projects in Translational Health: specialization in Translational Rehabilitation and Non-Invasive Brain Stimulation, through competitive calls, as a researcher (team member), in the last 5 years</t>
  </si>
  <si>
    <t>Participation in funded research projects in Translational Health: specialization in Translational Rehabilitation and Non-Invasive Brain Stimulation, through competitive calls, as a researcher (team member), more than 5 years ago</t>
  </si>
  <si>
    <t>Participation in funded research projects in Translational Health: specialization in Translational Rehabilitation and Non-Invasive Brain Stimulation, through competitive calls, as a consultant or equivalent, in the last 5 years</t>
  </si>
  <si>
    <t>Participation in funded research projects in Translational Health: specialization in Translational Rehabilitation and Non-Invasive Brain Stimulation, through competitive calls, as a consultant or equivalent, more than 5 years ago</t>
  </si>
  <si>
    <t>Project/Scholarship</t>
  </si>
  <si>
    <t>Project</t>
  </si>
  <si>
    <t>Journal</t>
  </si>
  <si>
    <t>Panel</t>
  </si>
  <si>
    <t>Event</t>
  </si>
  <si>
    <t>Organization</t>
  </si>
  <si>
    <t>Prize</t>
  </si>
  <si>
    <t>Network</t>
  </si>
  <si>
    <t>PhD Juri</t>
  </si>
  <si>
    <t>MSc Juri</t>
  </si>
  <si>
    <t>Member of the editorial/scientific board of a journal indexed in the Web of Science Core Collection — Clarivate Analytics and with an Impact Factor, in the last 5 years</t>
  </si>
  <si>
    <t>Member of the editorial/scientific board of a journal indexed in the Web of Science Core Collection — Clarivate Analytics and with an Impact Factor, more than 5 years ago</t>
  </si>
  <si>
    <t>Reviewer/editor of scientific articles in journals indexed in the Web of Science Core Collection — Clarivate Analytics and with an Impact Factor, in the last 5 years</t>
  </si>
  <si>
    <t>Reviewer/editor of scientific articles in journals indexed in the Web of Science Core Collection — Clarivate Analytics and with an Impact Factor, more than 5 years ago</t>
  </si>
  <si>
    <t>Member of funded project evaluation panels as an expert in the last 5 years</t>
  </si>
  <si>
    <t>Member of funded project evaluation panels as an expert more than 5 years ago</t>
  </si>
  <si>
    <t>Participation in scientific events (organizing committees, scientific committees, etc.) in the last 5 years</t>
  </si>
  <si>
    <t>Participation in scientific events (organizing committees, scientific committees, etc.) more than 5 years ago</t>
  </si>
  <si>
    <t>Member of the leadership or coordination of groups in national and international scientific societies in the last 5 years</t>
  </si>
  <si>
    <t>Member of the leadership or coordination of groups in national and international scientific societies more than 5 years ago</t>
  </si>
  <si>
    <t>Author or co-author of works that received a scientific award in the last 5 years</t>
  </si>
  <si>
    <t>Author or co-author of works that received a scientific award more than 5 years ago</t>
  </si>
  <si>
    <t>Being a member of formal International scientific Networks in the last 5 years</t>
  </si>
  <si>
    <t>Being a member of formal International scientific Networks more than 5 years ago</t>
  </si>
  <si>
    <t>Member of doctoral examination committees in the last 5 years (excluding being a jury member as supervisor)</t>
  </si>
  <si>
    <t>Member of doctoral examination committees more than 5 years ago (excluding being a jury member as supervisor)</t>
  </si>
  <si>
    <t>Member of master's examination committees (as examiner) in the last 5 years</t>
  </si>
  <si>
    <t>Member of master's examination committees (as examiner) more than 5 years ago</t>
  </si>
  <si>
    <t>Supervision</t>
  </si>
  <si>
    <t>Supervision or co-supervision of completed doctoral theses in the last 5 years. Not cumulative with "jury member."</t>
  </si>
  <si>
    <t>Supervision or co-supervision of completed doctoral theses more than 5 years ago. Not cumulative with "jury member."</t>
  </si>
  <si>
    <t>Supervision or co-supervision of completed master’s dissertations/projects/final internship reports in the last 5 years. Not cumulative with "jury member."</t>
  </si>
  <si>
    <t>Supervision or co-supervision of completed master’s dissertations/projects/final internship reports more than 5 years ago. Not cumulative with "jury member."</t>
  </si>
  <si>
    <t>Supervision or co-supervision of completed bachelor’s projects in the last 5 years. Not cumulative with "jury member."</t>
  </si>
  <si>
    <t>Supervision or co-supervision of completed bachelor’s projects more than 5 years ago. Not cumulative with "jury member."</t>
  </si>
  <si>
    <t>Authorship and co-authorship of patents, or registrations of intellectual property rights, with the process completed</t>
  </si>
  <si>
    <t>Participation in standardization committees and in the preparation of legislative projects and technical standards in the last 5 years</t>
  </si>
  <si>
    <t>Participation in standardization committees and in the preparation of legislative projects and technical standards more than 5 years ago</t>
  </si>
  <si>
    <t>Participation in consultancy, testing, and measurements involving the business environment and/or the public sector in the last 5 years</t>
  </si>
  <si>
    <t>Participation in consultancy, testing, and measurements involving the business environment and/or the public sector more than 5 years ago</t>
  </si>
  <si>
    <t>Participation as a trainer in professional training or technological specialization courses aimed at companies or the public sector in the last 5 years</t>
  </si>
  <si>
    <t>Participation as a trainer in professional training or technological specialization courses aimed at companies or the public sector more than 5 years ago</t>
  </si>
  <si>
    <t>Contribution to technology transfer, namely to the creation of spin-off companies in the last 5 years</t>
  </si>
  <si>
    <t>Contribution to technology transfer, namely to the creation of spin-off companies more than 5 years ago</t>
  </si>
  <si>
    <t>Patent</t>
  </si>
  <si>
    <t>Committee, legislative project, and technical standard</t>
  </si>
  <si>
    <t>Participation</t>
  </si>
  <si>
    <t>For each course with a minimum of 5 hours of training delivered by the candidate</t>
  </si>
  <si>
    <t>Company</t>
  </si>
  <si>
    <t>Author or co-author of oral or poster presentations at national or international scientific conferences in the last 5 years. Double points apply if by invitation or as keynote speaker.</t>
  </si>
  <si>
    <t>Author or co-author of oral or poster presentations at national or international scientific conferences more than 5 years ago. Double points apply if by invitation or as keynote speaker.</t>
  </si>
  <si>
    <t>Moderation of sessions at national or international technical-scientific events in the last 5 years</t>
  </si>
  <si>
    <t>Moderation of sessions at national or international technical-scientific events more than 5 years ago</t>
  </si>
  <si>
    <t>Lectures and seminars addressed to the general public in the last 5 years</t>
  </si>
  <si>
    <t>Lectures and seminars addressed to the general public more than 5 years ago</t>
  </si>
  <si>
    <t>Citations and references in scientific dissemination forums in the last 5 years</t>
  </si>
  <si>
    <t>Citations and references in scientific dissemination forums more than 5 years ago</t>
  </si>
  <si>
    <t>Communication</t>
  </si>
  <si>
    <t>Moderation</t>
  </si>
  <si>
    <t>Lectures and Seminars</t>
  </si>
  <si>
    <t>Citations and References (quantification should correspond to thousands: e.g., 1 corresponds to 1000)</t>
  </si>
  <si>
    <t>Scientific, pedagogical, or institutional management activities in the last 5 years, not mentioned in previous items</t>
  </si>
  <si>
    <t>Scientific, pedagogical, or institutional management activities more than 5 years ago, not mentioned in previous items</t>
  </si>
  <si>
    <t>Activities/year</t>
  </si>
  <si>
    <t>Relevant Professional Experience in Translational Health: specialization in Translational Rehabilitation and Non-Invasive Brain Stimulation</t>
  </si>
  <si>
    <t>Months of paid scientific and professional activity, including time with a research grant</t>
  </si>
  <si>
    <t>PhD degree with dissertation topic relevant to the area for which the competition is open. (Count only once)</t>
  </si>
  <si>
    <t>Master’s degree with dissertation topic relevant to the area and/or disciplinary group for which the competition is open. (Count only once)</t>
  </si>
  <si>
    <t>Habilitation with lecture topic relevant to the area for which the competition is open. (Count only once)</t>
  </si>
  <si>
    <t>100 hours or more of training in fields relevant to the area for which the competition is open (can only be counted once, even if multiple 100h training hours are presented)</t>
  </si>
  <si>
    <t>Academic degree</t>
  </si>
  <si>
    <t>Equal or greater than 100h Training</t>
  </si>
  <si>
    <t>Structure, clarity, and quality of writing</t>
  </si>
  <si>
    <t>Scientific relevance</t>
  </si>
  <si>
    <t>Suitability of the proposed program for the institution</t>
  </si>
  <si>
    <t>Innovation</t>
  </si>
  <si>
    <t>Report of Scientific Project</t>
  </si>
  <si>
    <t>Scientific Project</t>
  </si>
  <si>
    <t>Academic and Professional Training</t>
  </si>
  <si>
    <t>Professional Experience</t>
  </si>
  <si>
    <t>Candidate’s participation in scientific, pedagogical, or institutional management activities</t>
  </si>
  <si>
    <t>Science and technology outreach</t>
  </si>
  <si>
    <t>Connection with industry and community</t>
  </si>
  <si>
    <t>Patents, registration and ownership of rights, preparation of technical standards and legislation</t>
  </si>
  <si>
    <t>Details of the selection and ranking criteria set out in the public notice</t>
  </si>
  <si>
    <t>Candidate:</t>
  </si>
  <si>
    <t>International documented call for recruitment of an Assistant Researcher in Translational Health: specialization in Translational Rehabilitation and Non-Invasive Brain Stimulation,  and similar areas, at the School of Health of the Polytechnic Institute of Porto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</si>
</sst>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sz val="10"/>
      <color theme="1"/>
      <name val="Helvetica"/>
      <family val="2"/>
    </font>
    <font>
      <b/>
      <sz val="10"/>
      <color indexed="8"/>
      <name val="Helvetica"/>
      <family val="2"/>
    </font>
    <font>
      <sz val="10"/>
      <color indexed="8"/>
      <name val="Helvetica"/>
      <family val="2"/>
    </font>
    <font>
      <b/>
      <sz val="10"/>
      <color theme="1"/>
      <name val="Helvetica"/>
      <family val="2"/>
    </font>
    <font>
      <sz val="10"/>
      <name val="Helvetica"/>
      <family val="2"/>
    </font>
    <font>
      <sz val="10"/>
      <color rgb="FFFF0000"/>
      <name val="Helvetica"/>
      <family val="2"/>
    </font>
  </fonts>
  <fills count="10">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249977111117893"/>
        <bgColor indexed="64"/>
      </patternFill>
    </fill>
    <fill>
      <patternFill patternType="solid">
        <fgColor theme="1"/>
        <bgColor indexed="64"/>
      </patternFill>
    </fill>
    <fill>
      <patternFill patternType="solid">
        <fgColor rgb="FF00B050"/>
        <bgColor indexed="64"/>
      </patternFill>
    </fill>
    <fill>
      <patternFill patternType="solid">
        <fgColor theme="5" tint="0.39997558519241921"/>
        <bgColor indexed="64"/>
      </patternFill>
    </fill>
    <fill>
      <patternFill patternType="solid">
        <fgColor theme="4" tint="0.39997558519241921"/>
        <bgColor indexed="64"/>
      </patternFill>
    </fill>
    <fill>
      <patternFill patternType="solid">
        <fgColor rgb="FFFFFF00"/>
        <bgColor indexed="64"/>
      </patternFill>
    </fill>
  </fills>
  <borders count="8">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92">
    <xf numFmtId="0" fontId="0" fillId="0" borderId="0" xfId="0"/>
    <xf numFmtId="0" fontId="1" fillId="4" borderId="1" xfId="0" applyFont="1" applyFill="1" applyBorder="1" applyAlignment="1">
      <alignment horizontal="center"/>
    </xf>
    <xf numFmtId="0" fontId="1" fillId="0" borderId="1" xfId="0" applyFont="1" applyBorder="1" applyAlignment="1">
      <alignment horizontal="center" vertical="center" wrapText="1"/>
    </xf>
    <xf numFmtId="0" fontId="1" fillId="0" borderId="1" xfId="0" applyFont="1" applyBorder="1" applyAlignment="1">
      <alignment horizontal="center" wrapText="1"/>
    </xf>
    <xf numFmtId="0" fontId="4" fillId="0" borderId="1" xfId="0" applyFont="1" applyBorder="1" applyAlignment="1">
      <alignment horizontal="center" vertical="center" wrapText="1"/>
    </xf>
    <xf numFmtId="0" fontId="5" fillId="3" borderId="1" xfId="0" applyFont="1" applyFill="1" applyBorder="1" applyAlignment="1">
      <alignment horizontal="left" vertical="center" wrapText="1"/>
    </xf>
    <xf numFmtId="0" fontId="3" fillId="0" borderId="1" xfId="0" applyFont="1" applyBorder="1" applyAlignment="1">
      <alignment horizontal="center" vertical="center" wrapText="1"/>
    </xf>
    <xf numFmtId="0" fontId="1" fillId="0" borderId="1" xfId="0" applyFont="1" applyBorder="1" applyAlignment="1">
      <alignment horizontal="center" vertical="center"/>
    </xf>
    <xf numFmtId="0" fontId="1" fillId="0" borderId="0" xfId="0" applyFont="1" applyAlignment="1">
      <alignment horizontal="center"/>
    </xf>
    <xf numFmtId="0" fontId="1" fillId="3" borderId="1" xfId="0" applyFont="1" applyFill="1" applyBorder="1" applyAlignment="1">
      <alignment horizontal="left" vertical="center" wrapText="1"/>
    </xf>
    <xf numFmtId="0" fontId="4" fillId="0" borderId="1" xfId="0" applyFont="1" applyBorder="1" applyAlignment="1">
      <alignment horizontal="center" vertical="center"/>
    </xf>
    <xf numFmtId="0" fontId="1" fillId="0" borderId="1" xfId="0" applyFont="1" applyBorder="1" applyAlignment="1">
      <alignment horizontal="left" vertical="center" wrapText="1"/>
    </xf>
    <xf numFmtId="0" fontId="1" fillId="0" borderId="1" xfId="0" quotePrefix="1" applyFont="1" applyBorder="1" applyAlignment="1">
      <alignment horizontal="center" vertical="center" wrapText="1"/>
    </xf>
    <xf numFmtId="0" fontId="1" fillId="5" borderId="1" xfId="0" applyFont="1" applyFill="1" applyBorder="1" applyAlignment="1">
      <alignment horizontal="center" vertical="center" wrapText="1"/>
    </xf>
    <xf numFmtId="0" fontId="1" fillId="0" borderId="1" xfId="0" applyFont="1" applyBorder="1" applyAlignment="1">
      <alignment horizontal="center"/>
    </xf>
    <xf numFmtId="0" fontId="1" fillId="0" borderId="1" xfId="0" applyFont="1" applyBorder="1" applyAlignment="1">
      <alignment horizontal="left" vertical="top" wrapText="1"/>
    </xf>
    <xf numFmtId="0" fontId="1" fillId="0" borderId="1" xfId="0" applyFont="1" applyBorder="1" applyAlignment="1">
      <alignment horizontal="left" wrapText="1"/>
    </xf>
    <xf numFmtId="0" fontId="6" fillId="0" borderId="1" xfId="0" applyFont="1" applyBorder="1" applyAlignment="1">
      <alignment horizontal="center" vertical="center"/>
    </xf>
    <xf numFmtId="0" fontId="4" fillId="0" borderId="1" xfId="0" applyFont="1" applyBorder="1" applyAlignment="1">
      <alignment vertical="center" wrapText="1"/>
    </xf>
    <xf numFmtId="0" fontId="6" fillId="0" borderId="0" xfId="0" applyFont="1" applyAlignment="1">
      <alignment horizontal="center"/>
    </xf>
    <xf numFmtId="0" fontId="1" fillId="0" borderId="0" xfId="0" applyFont="1" applyAlignment="1">
      <alignment horizontal="left"/>
    </xf>
    <xf numFmtId="0" fontId="1" fillId="3" borderId="1" xfId="0" applyFont="1" applyFill="1" applyBorder="1" applyAlignment="1">
      <alignment horizontal="left" vertical="top" wrapText="1"/>
    </xf>
    <xf numFmtId="0" fontId="1" fillId="0" borderId="1" xfId="0" applyFont="1" applyBorder="1" applyAlignment="1">
      <alignment horizontal="center" vertical="top" wrapText="1"/>
    </xf>
    <xf numFmtId="0" fontId="1" fillId="0" borderId="1" xfId="0" applyFont="1" applyBorder="1" applyAlignment="1">
      <alignment horizontal="left"/>
    </xf>
    <xf numFmtId="9" fontId="3" fillId="6" borderId="1" xfId="0" applyNumberFormat="1" applyFont="1" applyFill="1" applyBorder="1" applyAlignment="1">
      <alignment horizontal="center" vertical="center"/>
    </xf>
    <xf numFmtId="0" fontId="4" fillId="6" borderId="1" xfId="0" applyFont="1" applyFill="1" applyBorder="1" applyAlignment="1">
      <alignment horizontal="center" vertical="center"/>
    </xf>
    <xf numFmtId="9" fontId="3" fillId="7" borderId="1" xfId="0" applyNumberFormat="1" applyFont="1" applyFill="1" applyBorder="1" applyAlignment="1">
      <alignment horizontal="center" vertical="center"/>
    </xf>
    <xf numFmtId="0" fontId="4" fillId="7" borderId="1" xfId="0" applyFont="1" applyFill="1" applyBorder="1" applyAlignment="1">
      <alignment horizontal="center"/>
    </xf>
    <xf numFmtId="9" fontId="3" fillId="8" borderId="1" xfId="0" applyNumberFormat="1" applyFont="1" applyFill="1" applyBorder="1" applyAlignment="1">
      <alignment horizontal="center" vertical="center"/>
    </xf>
    <xf numFmtId="0" fontId="2" fillId="8" borderId="1" xfId="0" applyFont="1" applyFill="1" applyBorder="1" applyAlignment="1">
      <alignment horizontal="center" vertical="center"/>
    </xf>
    <xf numFmtId="0" fontId="2" fillId="9" borderId="1" xfId="0" applyFont="1" applyFill="1" applyBorder="1" applyAlignment="1">
      <alignment horizontal="center"/>
    </xf>
    <xf numFmtId="0" fontId="4" fillId="5" borderId="1" xfId="0" applyFont="1" applyFill="1" applyBorder="1" applyAlignment="1">
      <alignment horizontal="center" wrapText="1"/>
    </xf>
    <xf numFmtId="0" fontId="4" fillId="5"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4" fillId="9" borderId="1" xfId="0" applyFont="1" applyFill="1" applyBorder="1" applyAlignment="1">
      <alignment horizontal="center"/>
    </xf>
    <xf numFmtId="0" fontId="1" fillId="9" borderId="1" xfId="0" applyFont="1" applyFill="1" applyBorder="1" applyAlignment="1">
      <alignment horizontal="center"/>
    </xf>
    <xf numFmtId="9" fontId="1" fillId="0" borderId="1" xfId="0" applyNumberFormat="1" applyFont="1" applyBorder="1" applyAlignment="1">
      <alignment horizontal="center" vertical="center" wrapText="1"/>
    </xf>
    <xf numFmtId="0" fontId="1" fillId="0" borderId="2" xfId="0" applyFont="1" applyBorder="1" applyAlignment="1">
      <alignment horizontal="center" vertical="center" wrapText="1"/>
    </xf>
    <xf numFmtId="0" fontId="1" fillId="3" borderId="1" xfId="0" applyFont="1" applyFill="1" applyBorder="1" applyAlignment="1">
      <alignment vertical="top" wrapText="1"/>
    </xf>
    <xf numFmtId="0" fontId="1" fillId="0" borderId="0" xfId="0" applyFont="1" applyAlignment="1">
      <alignment horizontal="left" wrapText="1"/>
    </xf>
    <xf numFmtId="0" fontId="4" fillId="2" borderId="1" xfId="0" applyFont="1" applyFill="1" applyBorder="1" applyAlignment="1">
      <alignment horizontal="left" vertical="top" wrapText="1"/>
    </xf>
    <xf numFmtId="0" fontId="4" fillId="2" borderId="5" xfId="0" applyFont="1" applyFill="1" applyBorder="1" applyAlignment="1">
      <alignment horizontal="left" vertical="top" wrapText="1"/>
    </xf>
    <xf numFmtId="0" fontId="4" fillId="2" borderId="6" xfId="0" applyFont="1" applyFill="1" applyBorder="1" applyAlignment="1">
      <alignment horizontal="left" vertical="top" wrapText="1"/>
    </xf>
    <xf numFmtId="0" fontId="4" fillId="2" borderId="7" xfId="0" applyFont="1" applyFill="1" applyBorder="1" applyAlignment="1">
      <alignment horizontal="left" vertical="top"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0" borderId="4" xfId="0" applyNumberFormat="1" applyFont="1" applyBorder="1" applyAlignment="1">
      <alignment horizontal="center" vertical="center" wrapText="1"/>
    </xf>
    <xf numFmtId="0" fontId="2" fillId="0" borderId="1" xfId="0" applyFont="1" applyBorder="1" applyAlignment="1">
      <alignment horizontal="center" vertical="center" textRotation="90"/>
    </xf>
    <xf numFmtId="9" fontId="3" fillId="0" borderId="1" xfId="0" applyNumberFormat="1" applyFont="1" applyBorder="1" applyAlignment="1">
      <alignment horizontal="center" vertical="center"/>
    </xf>
    <xf numFmtId="0" fontId="2" fillId="0" borderId="2" xfId="0" applyFont="1" applyBorder="1" applyAlignment="1">
      <alignment horizontal="center" vertical="center" textRotation="90"/>
    </xf>
    <xf numFmtId="0" fontId="2" fillId="0" borderId="3" xfId="0" applyFont="1" applyBorder="1" applyAlignment="1">
      <alignment horizontal="center" vertical="center" textRotation="90"/>
    </xf>
    <xf numFmtId="0" fontId="2" fillId="0" borderId="4" xfId="0" applyFont="1" applyBorder="1" applyAlignment="1">
      <alignment horizontal="center" vertical="center" textRotation="90"/>
    </xf>
    <xf numFmtId="0" fontId="4" fillId="0" borderId="1" xfId="0" applyFont="1" applyBorder="1" applyAlignment="1">
      <alignment horizontal="center" vertical="center" wrapText="1"/>
    </xf>
    <xf numFmtId="0" fontId="1"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9" fontId="3" fillId="0" borderId="2" xfId="0" applyNumberFormat="1" applyFont="1" applyBorder="1" applyAlignment="1">
      <alignment horizontal="center" vertical="center" wrapText="1"/>
    </xf>
    <xf numFmtId="9" fontId="3" fillId="0" borderId="3" xfId="0" applyNumberFormat="1" applyFont="1" applyBorder="1" applyAlignment="1">
      <alignment horizontal="center" vertical="center" wrapText="1"/>
    </xf>
    <xf numFmtId="9" fontId="3" fillId="0" borderId="4" xfId="0" applyNumberFormat="1" applyFont="1" applyBorder="1" applyAlignment="1">
      <alignment horizontal="center" vertical="center" wrapText="1"/>
    </xf>
    <xf numFmtId="0" fontId="1" fillId="3" borderId="2"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1" fillId="3" borderId="4" xfId="0" applyFont="1" applyFill="1" applyBorder="1" applyAlignment="1">
      <alignment horizontal="center"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0" fontId="3" fillId="0" borderId="1" xfId="0" applyFont="1" applyBorder="1" applyAlignment="1">
      <alignment horizontal="center" vertical="top"/>
    </xf>
    <xf numFmtId="0" fontId="3" fillId="0" borderId="1" xfId="0" applyFont="1" applyBorder="1" applyAlignment="1">
      <alignment horizontal="center" vertical="center"/>
    </xf>
    <xf numFmtId="0" fontId="4" fillId="2" borderId="1" xfId="0" applyFont="1" applyFill="1" applyBorder="1" applyAlignment="1">
      <alignment horizontal="center" vertical="center" wrapText="1"/>
    </xf>
    <xf numFmtId="0" fontId="4" fillId="2" borderId="1" xfId="0" applyFont="1" applyFill="1" applyBorder="1" applyAlignment="1">
      <alignment horizontal="left" vertical="center" wrapText="1"/>
    </xf>
    <xf numFmtId="0" fontId="4" fillId="6" borderId="1" xfId="0" applyFont="1" applyFill="1" applyBorder="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horizontal="center" vertical="top"/>
    </xf>
    <xf numFmtId="0" fontId="2" fillId="2" borderId="1" xfId="0" applyFont="1" applyFill="1" applyBorder="1" applyAlignment="1">
      <alignment horizontal="center" vertical="center"/>
    </xf>
    <xf numFmtId="0" fontId="4" fillId="2" borderId="1" xfId="0" applyFont="1" applyFill="1" applyBorder="1" applyAlignment="1">
      <alignment horizontal="center" vertical="center"/>
    </xf>
    <xf numFmtId="0" fontId="4" fillId="2" borderId="1" xfId="0" applyFont="1" applyFill="1" applyBorder="1" applyAlignment="1">
      <alignment horizontal="left" vertical="center"/>
    </xf>
    <xf numFmtId="0" fontId="2" fillId="9" borderId="5" xfId="0" applyFont="1" applyFill="1" applyBorder="1" applyAlignment="1">
      <alignment horizontal="center"/>
    </xf>
    <xf numFmtId="0" fontId="2" fillId="9" borderId="6" xfId="0" applyFont="1" applyFill="1" applyBorder="1" applyAlignment="1">
      <alignment horizontal="center"/>
    </xf>
    <xf numFmtId="0" fontId="2" fillId="9" borderId="7" xfId="0" applyFont="1" applyFill="1" applyBorder="1" applyAlignment="1">
      <alignment horizontal="center"/>
    </xf>
    <xf numFmtId="0" fontId="4" fillId="8" borderId="5" xfId="0" applyFont="1" applyFill="1" applyBorder="1" applyAlignment="1">
      <alignment horizontal="center" vertical="center"/>
    </xf>
    <xf numFmtId="0" fontId="4" fillId="8" borderId="6" xfId="0" applyFont="1" applyFill="1" applyBorder="1" applyAlignment="1">
      <alignment horizontal="center" vertical="center"/>
    </xf>
    <xf numFmtId="0" fontId="4" fillId="8" borderId="7" xfId="0" applyFont="1" applyFill="1" applyBorder="1" applyAlignment="1">
      <alignment horizontal="center" vertical="center"/>
    </xf>
    <xf numFmtId="0" fontId="1" fillId="0" borderId="1" xfId="0" applyFont="1" applyBorder="1" applyAlignment="1">
      <alignment horizontal="center" vertical="center"/>
    </xf>
    <xf numFmtId="0" fontId="4" fillId="7" borderId="5" xfId="0" applyFont="1" applyFill="1" applyBorder="1" applyAlignment="1">
      <alignment horizontal="center" vertical="center"/>
    </xf>
    <xf numFmtId="0" fontId="4" fillId="7" borderId="6" xfId="0" applyFont="1" applyFill="1" applyBorder="1" applyAlignment="1">
      <alignment horizontal="center" vertical="center"/>
    </xf>
    <xf numFmtId="0" fontId="4" fillId="7" borderId="7" xfId="0" applyFont="1" applyFill="1" applyBorder="1" applyAlignment="1">
      <alignment horizontal="center" vertical="center"/>
    </xf>
    <xf numFmtId="0" fontId="2" fillId="3" borderId="1" xfId="0" applyFont="1" applyFill="1" applyBorder="1" applyAlignment="1">
      <alignment horizontal="center" vertical="center" textRotation="90"/>
    </xf>
    <xf numFmtId="9" fontId="3" fillId="3" borderId="1" xfId="0" applyNumberFormat="1" applyFont="1"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736915</xdr:rowOff>
    </xdr:from>
    <xdr:to>
      <xdr:col>2</xdr:col>
      <xdr:colOff>1566030</xdr:colOff>
      <xdr:row>0</xdr:row>
      <xdr:rowOff>1442469</xdr:rowOff>
    </xdr:to>
    <xdr:pic>
      <xdr:nvPicPr>
        <xdr:cNvPr id="3" name="Imagem 2">
          <a:extLst>
            <a:ext uri="{FF2B5EF4-FFF2-40B4-BE49-F238E27FC236}">
              <a16:creationId xmlns:a16="http://schemas.microsoft.com/office/drawing/2014/main" id="{A4A4C3A9-835C-FE4B-A083-34A49BF1083D}"/>
            </a:ext>
          </a:extLst>
        </xdr:cNvPr>
        <xdr:cNvPicPr>
          <a:picLocks noChangeAspect="1"/>
        </xdr:cNvPicPr>
      </xdr:nvPicPr>
      <xdr:blipFill>
        <a:blip xmlns:r="http://schemas.openxmlformats.org/officeDocument/2006/relationships" r:embed="rId1"/>
        <a:stretch>
          <a:fillRect/>
        </a:stretch>
      </xdr:blipFill>
      <xdr:spPr>
        <a:xfrm>
          <a:off x="0" y="736915"/>
          <a:ext cx="3461622" cy="705554"/>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0"/>
  <sheetViews>
    <sheetView tabSelected="1" view="pageBreakPreview" zoomScale="60" zoomScaleNormal="100" workbookViewId="0">
      <selection activeCell="R6" sqref="R6"/>
    </sheetView>
  </sheetViews>
  <sheetFormatPr defaultColWidth="8.85546875" defaultRowHeight="12.75" x14ac:dyDescent="0.2"/>
  <cols>
    <col min="1" max="1" width="17" style="8" customWidth="1"/>
    <col min="2" max="2" width="7.85546875" style="8" customWidth="1"/>
    <col min="3" max="3" width="31.140625" style="8" customWidth="1"/>
    <col min="4" max="4" width="14.28515625" style="8" customWidth="1"/>
    <col min="5" max="5" width="45.42578125" style="20" customWidth="1"/>
    <col min="6" max="6" width="14.140625" style="8" customWidth="1"/>
    <col min="7" max="7" width="26.85546875" style="8" customWidth="1"/>
    <col min="8" max="8" width="15.7109375" style="8" customWidth="1"/>
    <col min="9" max="9" width="0" style="8" hidden="1" customWidth="1"/>
    <col min="10" max="10" width="16.7109375" style="8" customWidth="1"/>
    <col min="11" max="11" width="13.42578125" style="8" customWidth="1"/>
    <col min="12" max="12" width="9.42578125" style="8" customWidth="1"/>
    <col min="13" max="260" width="8.85546875" style="8"/>
    <col min="261" max="261" width="8.42578125" style="8" customWidth="1"/>
    <col min="262" max="262" width="7.85546875" style="8" customWidth="1"/>
    <col min="263" max="263" width="31.140625" style="8" customWidth="1"/>
    <col min="264" max="264" width="45.42578125" style="8" customWidth="1"/>
    <col min="265" max="265" width="15.7109375" style="8" customWidth="1"/>
    <col min="266" max="266" width="0" style="8" hidden="1" customWidth="1"/>
    <col min="267" max="267" width="13.42578125" style="8" customWidth="1"/>
    <col min="268" max="516" width="8.85546875" style="8"/>
    <col min="517" max="517" width="8.42578125" style="8" customWidth="1"/>
    <col min="518" max="518" width="7.85546875" style="8" customWidth="1"/>
    <col min="519" max="519" width="31.140625" style="8" customWidth="1"/>
    <col min="520" max="520" width="45.42578125" style="8" customWidth="1"/>
    <col min="521" max="521" width="15.7109375" style="8" customWidth="1"/>
    <col min="522" max="522" width="0" style="8" hidden="1" customWidth="1"/>
    <col min="523" max="523" width="13.42578125" style="8" customWidth="1"/>
    <col min="524" max="772" width="8.85546875" style="8"/>
    <col min="773" max="773" width="8.42578125" style="8" customWidth="1"/>
    <col min="774" max="774" width="7.85546875" style="8" customWidth="1"/>
    <col min="775" max="775" width="31.140625" style="8" customWidth="1"/>
    <col min="776" max="776" width="45.42578125" style="8" customWidth="1"/>
    <col min="777" max="777" width="15.7109375" style="8" customWidth="1"/>
    <col min="778" max="778" width="0" style="8" hidden="1" customWidth="1"/>
    <col min="779" max="779" width="13.42578125" style="8" customWidth="1"/>
    <col min="780" max="1028" width="8.85546875" style="8"/>
    <col min="1029" max="1029" width="8.42578125" style="8" customWidth="1"/>
    <col min="1030" max="1030" width="7.85546875" style="8" customWidth="1"/>
    <col min="1031" max="1031" width="31.140625" style="8" customWidth="1"/>
    <col min="1032" max="1032" width="45.42578125" style="8" customWidth="1"/>
    <col min="1033" max="1033" width="15.7109375" style="8" customWidth="1"/>
    <col min="1034" max="1034" width="0" style="8" hidden="1" customWidth="1"/>
    <col min="1035" max="1035" width="13.42578125" style="8" customWidth="1"/>
    <col min="1036" max="1284" width="8.85546875" style="8"/>
    <col min="1285" max="1285" width="8.42578125" style="8" customWidth="1"/>
    <col min="1286" max="1286" width="7.85546875" style="8" customWidth="1"/>
    <col min="1287" max="1287" width="31.140625" style="8" customWidth="1"/>
    <col min="1288" max="1288" width="45.42578125" style="8" customWidth="1"/>
    <col min="1289" max="1289" width="15.7109375" style="8" customWidth="1"/>
    <col min="1290" max="1290" width="0" style="8" hidden="1" customWidth="1"/>
    <col min="1291" max="1291" width="13.42578125" style="8" customWidth="1"/>
    <col min="1292" max="1540" width="8.85546875" style="8"/>
    <col min="1541" max="1541" width="8.42578125" style="8" customWidth="1"/>
    <col min="1542" max="1542" width="7.85546875" style="8" customWidth="1"/>
    <col min="1543" max="1543" width="31.140625" style="8" customWidth="1"/>
    <col min="1544" max="1544" width="45.42578125" style="8" customWidth="1"/>
    <col min="1545" max="1545" width="15.7109375" style="8" customWidth="1"/>
    <col min="1546" max="1546" width="0" style="8" hidden="1" customWidth="1"/>
    <col min="1547" max="1547" width="13.42578125" style="8" customWidth="1"/>
    <col min="1548" max="1796" width="8.85546875" style="8"/>
    <col min="1797" max="1797" width="8.42578125" style="8" customWidth="1"/>
    <col min="1798" max="1798" width="7.85546875" style="8" customWidth="1"/>
    <col min="1799" max="1799" width="31.140625" style="8" customWidth="1"/>
    <col min="1800" max="1800" width="45.42578125" style="8" customWidth="1"/>
    <col min="1801" max="1801" width="15.7109375" style="8" customWidth="1"/>
    <col min="1802" max="1802" width="0" style="8" hidden="1" customWidth="1"/>
    <col min="1803" max="1803" width="13.42578125" style="8" customWidth="1"/>
    <col min="1804" max="2052" width="8.85546875" style="8"/>
    <col min="2053" max="2053" width="8.42578125" style="8" customWidth="1"/>
    <col min="2054" max="2054" width="7.85546875" style="8" customWidth="1"/>
    <col min="2055" max="2055" width="31.140625" style="8" customWidth="1"/>
    <col min="2056" max="2056" width="45.42578125" style="8" customWidth="1"/>
    <col min="2057" max="2057" width="15.7109375" style="8" customWidth="1"/>
    <col min="2058" max="2058" width="0" style="8" hidden="1" customWidth="1"/>
    <col min="2059" max="2059" width="13.42578125" style="8" customWidth="1"/>
    <col min="2060" max="2308" width="8.85546875" style="8"/>
    <col min="2309" max="2309" width="8.42578125" style="8" customWidth="1"/>
    <col min="2310" max="2310" width="7.85546875" style="8" customWidth="1"/>
    <col min="2311" max="2311" width="31.140625" style="8" customWidth="1"/>
    <col min="2312" max="2312" width="45.42578125" style="8" customWidth="1"/>
    <col min="2313" max="2313" width="15.7109375" style="8" customWidth="1"/>
    <col min="2314" max="2314" width="0" style="8" hidden="1" customWidth="1"/>
    <col min="2315" max="2315" width="13.42578125" style="8" customWidth="1"/>
    <col min="2316" max="2564" width="8.85546875" style="8"/>
    <col min="2565" max="2565" width="8.42578125" style="8" customWidth="1"/>
    <col min="2566" max="2566" width="7.85546875" style="8" customWidth="1"/>
    <col min="2567" max="2567" width="31.140625" style="8" customWidth="1"/>
    <col min="2568" max="2568" width="45.42578125" style="8" customWidth="1"/>
    <col min="2569" max="2569" width="15.7109375" style="8" customWidth="1"/>
    <col min="2570" max="2570" width="0" style="8" hidden="1" customWidth="1"/>
    <col min="2571" max="2571" width="13.42578125" style="8" customWidth="1"/>
    <col min="2572" max="2820" width="8.85546875" style="8"/>
    <col min="2821" max="2821" width="8.42578125" style="8" customWidth="1"/>
    <col min="2822" max="2822" width="7.85546875" style="8" customWidth="1"/>
    <col min="2823" max="2823" width="31.140625" style="8" customWidth="1"/>
    <col min="2824" max="2824" width="45.42578125" style="8" customWidth="1"/>
    <col min="2825" max="2825" width="15.7109375" style="8" customWidth="1"/>
    <col min="2826" max="2826" width="0" style="8" hidden="1" customWidth="1"/>
    <col min="2827" max="2827" width="13.42578125" style="8" customWidth="1"/>
    <col min="2828" max="3076" width="8.85546875" style="8"/>
    <col min="3077" max="3077" width="8.42578125" style="8" customWidth="1"/>
    <col min="3078" max="3078" width="7.85546875" style="8" customWidth="1"/>
    <col min="3079" max="3079" width="31.140625" style="8" customWidth="1"/>
    <col min="3080" max="3080" width="45.42578125" style="8" customWidth="1"/>
    <col min="3081" max="3081" width="15.7109375" style="8" customWidth="1"/>
    <col min="3082" max="3082" width="0" style="8" hidden="1" customWidth="1"/>
    <col min="3083" max="3083" width="13.42578125" style="8" customWidth="1"/>
    <col min="3084" max="3332" width="8.85546875" style="8"/>
    <col min="3333" max="3333" width="8.42578125" style="8" customWidth="1"/>
    <col min="3334" max="3334" width="7.85546875" style="8" customWidth="1"/>
    <col min="3335" max="3335" width="31.140625" style="8" customWidth="1"/>
    <col min="3336" max="3336" width="45.42578125" style="8" customWidth="1"/>
    <col min="3337" max="3337" width="15.7109375" style="8" customWidth="1"/>
    <col min="3338" max="3338" width="0" style="8" hidden="1" customWidth="1"/>
    <col min="3339" max="3339" width="13.42578125" style="8" customWidth="1"/>
    <col min="3340" max="3588" width="8.85546875" style="8"/>
    <col min="3589" max="3589" width="8.42578125" style="8" customWidth="1"/>
    <col min="3590" max="3590" width="7.85546875" style="8" customWidth="1"/>
    <col min="3591" max="3591" width="31.140625" style="8" customWidth="1"/>
    <col min="3592" max="3592" width="45.42578125" style="8" customWidth="1"/>
    <col min="3593" max="3593" width="15.7109375" style="8" customWidth="1"/>
    <col min="3594" max="3594" width="0" style="8" hidden="1" customWidth="1"/>
    <col min="3595" max="3595" width="13.42578125" style="8" customWidth="1"/>
    <col min="3596" max="3844" width="8.85546875" style="8"/>
    <col min="3845" max="3845" width="8.42578125" style="8" customWidth="1"/>
    <col min="3846" max="3846" width="7.85546875" style="8" customWidth="1"/>
    <col min="3847" max="3847" width="31.140625" style="8" customWidth="1"/>
    <col min="3848" max="3848" width="45.42578125" style="8" customWidth="1"/>
    <col min="3849" max="3849" width="15.7109375" style="8" customWidth="1"/>
    <col min="3850" max="3850" width="0" style="8" hidden="1" customWidth="1"/>
    <col min="3851" max="3851" width="13.42578125" style="8" customWidth="1"/>
    <col min="3852" max="4100" width="8.85546875" style="8"/>
    <col min="4101" max="4101" width="8.42578125" style="8" customWidth="1"/>
    <col min="4102" max="4102" width="7.85546875" style="8" customWidth="1"/>
    <col min="4103" max="4103" width="31.140625" style="8" customWidth="1"/>
    <col min="4104" max="4104" width="45.42578125" style="8" customWidth="1"/>
    <col min="4105" max="4105" width="15.7109375" style="8" customWidth="1"/>
    <col min="4106" max="4106" width="0" style="8" hidden="1" customWidth="1"/>
    <col min="4107" max="4107" width="13.42578125" style="8" customWidth="1"/>
    <col min="4108" max="4356" width="8.85546875" style="8"/>
    <col min="4357" max="4357" width="8.42578125" style="8" customWidth="1"/>
    <col min="4358" max="4358" width="7.85546875" style="8" customWidth="1"/>
    <col min="4359" max="4359" width="31.140625" style="8" customWidth="1"/>
    <col min="4360" max="4360" width="45.42578125" style="8" customWidth="1"/>
    <col min="4361" max="4361" width="15.7109375" style="8" customWidth="1"/>
    <col min="4362" max="4362" width="0" style="8" hidden="1" customWidth="1"/>
    <col min="4363" max="4363" width="13.42578125" style="8" customWidth="1"/>
    <col min="4364" max="4612" width="8.85546875" style="8"/>
    <col min="4613" max="4613" width="8.42578125" style="8" customWidth="1"/>
    <col min="4614" max="4614" width="7.85546875" style="8" customWidth="1"/>
    <col min="4615" max="4615" width="31.140625" style="8" customWidth="1"/>
    <col min="4616" max="4616" width="45.42578125" style="8" customWidth="1"/>
    <col min="4617" max="4617" width="15.7109375" style="8" customWidth="1"/>
    <col min="4618" max="4618" width="0" style="8" hidden="1" customWidth="1"/>
    <col min="4619" max="4619" width="13.42578125" style="8" customWidth="1"/>
    <col min="4620" max="4868" width="8.85546875" style="8"/>
    <col min="4869" max="4869" width="8.42578125" style="8" customWidth="1"/>
    <col min="4870" max="4870" width="7.85546875" style="8" customWidth="1"/>
    <col min="4871" max="4871" width="31.140625" style="8" customWidth="1"/>
    <col min="4872" max="4872" width="45.42578125" style="8" customWidth="1"/>
    <col min="4873" max="4873" width="15.7109375" style="8" customWidth="1"/>
    <col min="4874" max="4874" width="0" style="8" hidden="1" customWidth="1"/>
    <col min="4875" max="4875" width="13.42578125" style="8" customWidth="1"/>
    <col min="4876" max="5124" width="8.85546875" style="8"/>
    <col min="5125" max="5125" width="8.42578125" style="8" customWidth="1"/>
    <col min="5126" max="5126" width="7.85546875" style="8" customWidth="1"/>
    <col min="5127" max="5127" width="31.140625" style="8" customWidth="1"/>
    <col min="5128" max="5128" width="45.42578125" style="8" customWidth="1"/>
    <col min="5129" max="5129" width="15.7109375" style="8" customWidth="1"/>
    <col min="5130" max="5130" width="0" style="8" hidden="1" customWidth="1"/>
    <col min="5131" max="5131" width="13.42578125" style="8" customWidth="1"/>
    <col min="5132" max="5380" width="8.85546875" style="8"/>
    <col min="5381" max="5381" width="8.42578125" style="8" customWidth="1"/>
    <col min="5382" max="5382" width="7.85546875" style="8" customWidth="1"/>
    <col min="5383" max="5383" width="31.140625" style="8" customWidth="1"/>
    <col min="5384" max="5384" width="45.42578125" style="8" customWidth="1"/>
    <col min="5385" max="5385" width="15.7109375" style="8" customWidth="1"/>
    <col min="5386" max="5386" width="0" style="8" hidden="1" customWidth="1"/>
    <col min="5387" max="5387" width="13.42578125" style="8" customWidth="1"/>
    <col min="5388" max="5636" width="8.85546875" style="8"/>
    <col min="5637" max="5637" width="8.42578125" style="8" customWidth="1"/>
    <col min="5638" max="5638" width="7.85546875" style="8" customWidth="1"/>
    <col min="5639" max="5639" width="31.140625" style="8" customWidth="1"/>
    <col min="5640" max="5640" width="45.42578125" style="8" customWidth="1"/>
    <col min="5641" max="5641" width="15.7109375" style="8" customWidth="1"/>
    <col min="5642" max="5642" width="0" style="8" hidden="1" customWidth="1"/>
    <col min="5643" max="5643" width="13.42578125" style="8" customWidth="1"/>
    <col min="5644" max="5892" width="8.85546875" style="8"/>
    <col min="5893" max="5893" width="8.42578125" style="8" customWidth="1"/>
    <col min="5894" max="5894" width="7.85546875" style="8" customWidth="1"/>
    <col min="5895" max="5895" width="31.140625" style="8" customWidth="1"/>
    <col min="5896" max="5896" width="45.42578125" style="8" customWidth="1"/>
    <col min="5897" max="5897" width="15.7109375" style="8" customWidth="1"/>
    <col min="5898" max="5898" width="0" style="8" hidden="1" customWidth="1"/>
    <col min="5899" max="5899" width="13.42578125" style="8" customWidth="1"/>
    <col min="5900" max="6148" width="8.85546875" style="8"/>
    <col min="6149" max="6149" width="8.42578125" style="8" customWidth="1"/>
    <col min="6150" max="6150" width="7.85546875" style="8" customWidth="1"/>
    <col min="6151" max="6151" width="31.140625" style="8" customWidth="1"/>
    <col min="6152" max="6152" width="45.42578125" style="8" customWidth="1"/>
    <col min="6153" max="6153" width="15.7109375" style="8" customWidth="1"/>
    <col min="6154" max="6154" width="0" style="8" hidden="1" customWidth="1"/>
    <col min="6155" max="6155" width="13.42578125" style="8" customWidth="1"/>
    <col min="6156" max="6404" width="8.85546875" style="8"/>
    <col min="6405" max="6405" width="8.42578125" style="8" customWidth="1"/>
    <col min="6406" max="6406" width="7.85546875" style="8" customWidth="1"/>
    <col min="6407" max="6407" width="31.140625" style="8" customWidth="1"/>
    <col min="6408" max="6408" width="45.42578125" style="8" customWidth="1"/>
    <col min="6409" max="6409" width="15.7109375" style="8" customWidth="1"/>
    <col min="6410" max="6410" width="0" style="8" hidden="1" customWidth="1"/>
    <col min="6411" max="6411" width="13.42578125" style="8" customWidth="1"/>
    <col min="6412" max="6660" width="8.85546875" style="8"/>
    <col min="6661" max="6661" width="8.42578125" style="8" customWidth="1"/>
    <col min="6662" max="6662" width="7.85546875" style="8" customWidth="1"/>
    <col min="6663" max="6663" width="31.140625" style="8" customWidth="1"/>
    <col min="6664" max="6664" width="45.42578125" style="8" customWidth="1"/>
    <col min="6665" max="6665" width="15.7109375" style="8" customWidth="1"/>
    <col min="6666" max="6666" width="0" style="8" hidden="1" customWidth="1"/>
    <col min="6667" max="6667" width="13.42578125" style="8" customWidth="1"/>
    <col min="6668" max="6916" width="8.85546875" style="8"/>
    <col min="6917" max="6917" width="8.42578125" style="8" customWidth="1"/>
    <col min="6918" max="6918" width="7.85546875" style="8" customWidth="1"/>
    <col min="6919" max="6919" width="31.140625" style="8" customWidth="1"/>
    <col min="6920" max="6920" width="45.42578125" style="8" customWidth="1"/>
    <col min="6921" max="6921" width="15.7109375" style="8" customWidth="1"/>
    <col min="6922" max="6922" width="0" style="8" hidden="1" customWidth="1"/>
    <col min="6923" max="6923" width="13.42578125" style="8" customWidth="1"/>
    <col min="6924" max="7172" width="8.85546875" style="8"/>
    <col min="7173" max="7173" width="8.42578125" style="8" customWidth="1"/>
    <col min="7174" max="7174" width="7.85546875" style="8" customWidth="1"/>
    <col min="7175" max="7175" width="31.140625" style="8" customWidth="1"/>
    <col min="7176" max="7176" width="45.42578125" style="8" customWidth="1"/>
    <col min="7177" max="7177" width="15.7109375" style="8" customWidth="1"/>
    <col min="7178" max="7178" width="0" style="8" hidden="1" customWidth="1"/>
    <col min="7179" max="7179" width="13.42578125" style="8" customWidth="1"/>
    <col min="7180" max="7428" width="8.85546875" style="8"/>
    <col min="7429" max="7429" width="8.42578125" style="8" customWidth="1"/>
    <col min="7430" max="7430" width="7.85546875" style="8" customWidth="1"/>
    <col min="7431" max="7431" width="31.140625" style="8" customWidth="1"/>
    <col min="7432" max="7432" width="45.42578125" style="8" customWidth="1"/>
    <col min="7433" max="7433" width="15.7109375" style="8" customWidth="1"/>
    <col min="7434" max="7434" width="0" style="8" hidden="1" customWidth="1"/>
    <col min="7435" max="7435" width="13.42578125" style="8" customWidth="1"/>
    <col min="7436" max="7684" width="8.85546875" style="8"/>
    <col min="7685" max="7685" width="8.42578125" style="8" customWidth="1"/>
    <col min="7686" max="7686" width="7.85546875" style="8" customWidth="1"/>
    <col min="7687" max="7687" width="31.140625" style="8" customWidth="1"/>
    <col min="7688" max="7688" width="45.42578125" style="8" customWidth="1"/>
    <col min="7689" max="7689" width="15.7109375" style="8" customWidth="1"/>
    <col min="7690" max="7690" width="0" style="8" hidden="1" customWidth="1"/>
    <col min="7691" max="7691" width="13.42578125" style="8" customWidth="1"/>
    <col min="7692" max="7940" width="8.85546875" style="8"/>
    <col min="7941" max="7941" width="8.42578125" style="8" customWidth="1"/>
    <col min="7942" max="7942" width="7.85546875" style="8" customWidth="1"/>
    <col min="7943" max="7943" width="31.140625" style="8" customWidth="1"/>
    <col min="7944" max="7944" width="45.42578125" style="8" customWidth="1"/>
    <col min="7945" max="7945" width="15.7109375" style="8" customWidth="1"/>
    <col min="7946" max="7946" width="0" style="8" hidden="1" customWidth="1"/>
    <col min="7947" max="7947" width="13.42578125" style="8" customWidth="1"/>
    <col min="7948" max="8196" width="8.85546875" style="8"/>
    <col min="8197" max="8197" width="8.42578125" style="8" customWidth="1"/>
    <col min="8198" max="8198" width="7.85546875" style="8" customWidth="1"/>
    <col min="8199" max="8199" width="31.140625" style="8" customWidth="1"/>
    <col min="8200" max="8200" width="45.42578125" style="8" customWidth="1"/>
    <col min="8201" max="8201" width="15.7109375" style="8" customWidth="1"/>
    <col min="8202" max="8202" width="0" style="8" hidden="1" customWidth="1"/>
    <col min="8203" max="8203" width="13.42578125" style="8" customWidth="1"/>
    <col min="8204" max="8452" width="8.85546875" style="8"/>
    <col min="8453" max="8453" width="8.42578125" style="8" customWidth="1"/>
    <col min="8454" max="8454" width="7.85546875" style="8" customWidth="1"/>
    <col min="8455" max="8455" width="31.140625" style="8" customWidth="1"/>
    <col min="8456" max="8456" width="45.42578125" style="8" customWidth="1"/>
    <col min="8457" max="8457" width="15.7109375" style="8" customWidth="1"/>
    <col min="8458" max="8458" width="0" style="8" hidden="1" customWidth="1"/>
    <col min="8459" max="8459" width="13.42578125" style="8" customWidth="1"/>
    <col min="8460" max="8708" width="8.85546875" style="8"/>
    <col min="8709" max="8709" width="8.42578125" style="8" customWidth="1"/>
    <col min="8710" max="8710" width="7.85546875" style="8" customWidth="1"/>
    <col min="8711" max="8711" width="31.140625" style="8" customWidth="1"/>
    <col min="8712" max="8712" width="45.42578125" style="8" customWidth="1"/>
    <col min="8713" max="8713" width="15.7109375" style="8" customWidth="1"/>
    <col min="8714" max="8714" width="0" style="8" hidden="1" customWidth="1"/>
    <col min="8715" max="8715" width="13.42578125" style="8" customWidth="1"/>
    <col min="8716" max="8964" width="8.85546875" style="8"/>
    <col min="8965" max="8965" width="8.42578125" style="8" customWidth="1"/>
    <col min="8966" max="8966" width="7.85546875" style="8" customWidth="1"/>
    <col min="8967" max="8967" width="31.140625" style="8" customWidth="1"/>
    <col min="8968" max="8968" width="45.42578125" style="8" customWidth="1"/>
    <col min="8969" max="8969" width="15.7109375" style="8" customWidth="1"/>
    <col min="8970" max="8970" width="0" style="8" hidden="1" customWidth="1"/>
    <col min="8971" max="8971" width="13.42578125" style="8" customWidth="1"/>
    <col min="8972" max="9220" width="8.85546875" style="8"/>
    <col min="9221" max="9221" width="8.42578125" style="8" customWidth="1"/>
    <col min="9222" max="9222" width="7.85546875" style="8" customWidth="1"/>
    <col min="9223" max="9223" width="31.140625" style="8" customWidth="1"/>
    <col min="9224" max="9224" width="45.42578125" style="8" customWidth="1"/>
    <col min="9225" max="9225" width="15.7109375" style="8" customWidth="1"/>
    <col min="9226" max="9226" width="0" style="8" hidden="1" customWidth="1"/>
    <col min="9227" max="9227" width="13.42578125" style="8" customWidth="1"/>
    <col min="9228" max="9476" width="8.85546875" style="8"/>
    <col min="9477" max="9477" width="8.42578125" style="8" customWidth="1"/>
    <col min="9478" max="9478" width="7.85546875" style="8" customWidth="1"/>
    <col min="9479" max="9479" width="31.140625" style="8" customWidth="1"/>
    <col min="9480" max="9480" width="45.42578125" style="8" customWidth="1"/>
    <col min="9481" max="9481" width="15.7109375" style="8" customWidth="1"/>
    <col min="9482" max="9482" width="0" style="8" hidden="1" customWidth="1"/>
    <col min="9483" max="9483" width="13.42578125" style="8" customWidth="1"/>
    <col min="9484" max="9732" width="8.85546875" style="8"/>
    <col min="9733" max="9733" width="8.42578125" style="8" customWidth="1"/>
    <col min="9734" max="9734" width="7.85546875" style="8" customWidth="1"/>
    <col min="9735" max="9735" width="31.140625" style="8" customWidth="1"/>
    <col min="9736" max="9736" width="45.42578125" style="8" customWidth="1"/>
    <col min="9737" max="9737" width="15.7109375" style="8" customWidth="1"/>
    <col min="9738" max="9738" width="0" style="8" hidden="1" customWidth="1"/>
    <col min="9739" max="9739" width="13.42578125" style="8" customWidth="1"/>
    <col min="9740" max="9988" width="8.85546875" style="8"/>
    <col min="9989" max="9989" width="8.42578125" style="8" customWidth="1"/>
    <col min="9990" max="9990" width="7.85546875" style="8" customWidth="1"/>
    <col min="9991" max="9991" width="31.140625" style="8" customWidth="1"/>
    <col min="9992" max="9992" width="45.42578125" style="8" customWidth="1"/>
    <col min="9993" max="9993" width="15.7109375" style="8" customWidth="1"/>
    <col min="9994" max="9994" width="0" style="8" hidden="1" customWidth="1"/>
    <col min="9995" max="9995" width="13.42578125" style="8" customWidth="1"/>
    <col min="9996" max="10244" width="8.85546875" style="8"/>
    <col min="10245" max="10245" width="8.42578125" style="8" customWidth="1"/>
    <col min="10246" max="10246" width="7.85546875" style="8" customWidth="1"/>
    <col min="10247" max="10247" width="31.140625" style="8" customWidth="1"/>
    <col min="10248" max="10248" width="45.42578125" style="8" customWidth="1"/>
    <col min="10249" max="10249" width="15.7109375" style="8" customWidth="1"/>
    <col min="10250" max="10250" width="0" style="8" hidden="1" customWidth="1"/>
    <col min="10251" max="10251" width="13.42578125" style="8" customWidth="1"/>
    <col min="10252" max="10500" width="8.85546875" style="8"/>
    <col min="10501" max="10501" width="8.42578125" style="8" customWidth="1"/>
    <col min="10502" max="10502" width="7.85546875" style="8" customWidth="1"/>
    <col min="10503" max="10503" width="31.140625" style="8" customWidth="1"/>
    <col min="10504" max="10504" width="45.42578125" style="8" customWidth="1"/>
    <col min="10505" max="10505" width="15.7109375" style="8" customWidth="1"/>
    <col min="10506" max="10506" width="0" style="8" hidden="1" customWidth="1"/>
    <col min="10507" max="10507" width="13.42578125" style="8" customWidth="1"/>
    <col min="10508" max="10756" width="8.85546875" style="8"/>
    <col min="10757" max="10757" width="8.42578125" style="8" customWidth="1"/>
    <col min="10758" max="10758" width="7.85546875" style="8" customWidth="1"/>
    <col min="10759" max="10759" width="31.140625" style="8" customWidth="1"/>
    <col min="10760" max="10760" width="45.42578125" style="8" customWidth="1"/>
    <col min="10761" max="10761" width="15.7109375" style="8" customWidth="1"/>
    <col min="10762" max="10762" width="0" style="8" hidden="1" customWidth="1"/>
    <col min="10763" max="10763" width="13.42578125" style="8" customWidth="1"/>
    <col min="10764" max="11012" width="8.85546875" style="8"/>
    <col min="11013" max="11013" width="8.42578125" style="8" customWidth="1"/>
    <col min="11014" max="11014" width="7.85546875" style="8" customWidth="1"/>
    <col min="11015" max="11015" width="31.140625" style="8" customWidth="1"/>
    <col min="11016" max="11016" width="45.42578125" style="8" customWidth="1"/>
    <col min="11017" max="11017" width="15.7109375" style="8" customWidth="1"/>
    <col min="11018" max="11018" width="0" style="8" hidden="1" customWidth="1"/>
    <col min="11019" max="11019" width="13.42578125" style="8" customWidth="1"/>
    <col min="11020" max="11268" width="8.85546875" style="8"/>
    <col min="11269" max="11269" width="8.42578125" style="8" customWidth="1"/>
    <col min="11270" max="11270" width="7.85546875" style="8" customWidth="1"/>
    <col min="11271" max="11271" width="31.140625" style="8" customWidth="1"/>
    <col min="11272" max="11272" width="45.42578125" style="8" customWidth="1"/>
    <col min="11273" max="11273" width="15.7109375" style="8" customWidth="1"/>
    <col min="11274" max="11274" width="0" style="8" hidden="1" customWidth="1"/>
    <col min="11275" max="11275" width="13.42578125" style="8" customWidth="1"/>
    <col min="11276" max="11524" width="8.85546875" style="8"/>
    <col min="11525" max="11525" width="8.42578125" style="8" customWidth="1"/>
    <col min="11526" max="11526" width="7.85546875" style="8" customWidth="1"/>
    <col min="11527" max="11527" width="31.140625" style="8" customWidth="1"/>
    <col min="11528" max="11528" width="45.42578125" style="8" customWidth="1"/>
    <col min="11529" max="11529" width="15.7109375" style="8" customWidth="1"/>
    <col min="11530" max="11530" width="0" style="8" hidden="1" customWidth="1"/>
    <col min="11531" max="11531" width="13.42578125" style="8" customWidth="1"/>
    <col min="11532" max="11780" width="8.85546875" style="8"/>
    <col min="11781" max="11781" width="8.42578125" style="8" customWidth="1"/>
    <col min="11782" max="11782" width="7.85546875" style="8" customWidth="1"/>
    <col min="11783" max="11783" width="31.140625" style="8" customWidth="1"/>
    <col min="11784" max="11784" width="45.42578125" style="8" customWidth="1"/>
    <col min="11785" max="11785" width="15.7109375" style="8" customWidth="1"/>
    <col min="11786" max="11786" width="0" style="8" hidden="1" customWidth="1"/>
    <col min="11787" max="11787" width="13.42578125" style="8" customWidth="1"/>
    <col min="11788" max="12036" width="8.85546875" style="8"/>
    <col min="12037" max="12037" width="8.42578125" style="8" customWidth="1"/>
    <col min="12038" max="12038" width="7.85546875" style="8" customWidth="1"/>
    <col min="12039" max="12039" width="31.140625" style="8" customWidth="1"/>
    <col min="12040" max="12040" width="45.42578125" style="8" customWidth="1"/>
    <col min="12041" max="12041" width="15.7109375" style="8" customWidth="1"/>
    <col min="12042" max="12042" width="0" style="8" hidden="1" customWidth="1"/>
    <col min="12043" max="12043" width="13.42578125" style="8" customWidth="1"/>
    <col min="12044" max="12292" width="8.85546875" style="8"/>
    <col min="12293" max="12293" width="8.42578125" style="8" customWidth="1"/>
    <col min="12294" max="12294" width="7.85546875" style="8" customWidth="1"/>
    <col min="12295" max="12295" width="31.140625" style="8" customWidth="1"/>
    <col min="12296" max="12296" width="45.42578125" style="8" customWidth="1"/>
    <col min="12297" max="12297" width="15.7109375" style="8" customWidth="1"/>
    <col min="12298" max="12298" width="0" style="8" hidden="1" customWidth="1"/>
    <col min="12299" max="12299" width="13.42578125" style="8" customWidth="1"/>
    <col min="12300" max="12548" width="8.85546875" style="8"/>
    <col min="12549" max="12549" width="8.42578125" style="8" customWidth="1"/>
    <col min="12550" max="12550" width="7.85546875" style="8" customWidth="1"/>
    <col min="12551" max="12551" width="31.140625" style="8" customWidth="1"/>
    <col min="12552" max="12552" width="45.42578125" style="8" customWidth="1"/>
    <col min="12553" max="12553" width="15.7109375" style="8" customWidth="1"/>
    <col min="12554" max="12554" width="0" style="8" hidden="1" customWidth="1"/>
    <col min="12555" max="12555" width="13.42578125" style="8" customWidth="1"/>
    <col min="12556" max="12804" width="8.85546875" style="8"/>
    <col min="12805" max="12805" width="8.42578125" style="8" customWidth="1"/>
    <col min="12806" max="12806" width="7.85546875" style="8" customWidth="1"/>
    <col min="12807" max="12807" width="31.140625" style="8" customWidth="1"/>
    <col min="12808" max="12808" width="45.42578125" style="8" customWidth="1"/>
    <col min="12809" max="12809" width="15.7109375" style="8" customWidth="1"/>
    <col min="12810" max="12810" width="0" style="8" hidden="1" customWidth="1"/>
    <col min="12811" max="12811" width="13.42578125" style="8" customWidth="1"/>
    <col min="12812" max="13060" width="8.85546875" style="8"/>
    <col min="13061" max="13061" width="8.42578125" style="8" customWidth="1"/>
    <col min="13062" max="13062" width="7.85546875" style="8" customWidth="1"/>
    <col min="13063" max="13063" width="31.140625" style="8" customWidth="1"/>
    <col min="13064" max="13064" width="45.42578125" style="8" customWidth="1"/>
    <col min="13065" max="13065" width="15.7109375" style="8" customWidth="1"/>
    <col min="13066" max="13066" width="0" style="8" hidden="1" customWidth="1"/>
    <col min="13067" max="13067" width="13.42578125" style="8" customWidth="1"/>
    <col min="13068" max="13316" width="8.85546875" style="8"/>
    <col min="13317" max="13317" width="8.42578125" style="8" customWidth="1"/>
    <col min="13318" max="13318" width="7.85546875" style="8" customWidth="1"/>
    <col min="13319" max="13319" width="31.140625" style="8" customWidth="1"/>
    <col min="13320" max="13320" width="45.42578125" style="8" customWidth="1"/>
    <col min="13321" max="13321" width="15.7109375" style="8" customWidth="1"/>
    <col min="13322" max="13322" width="0" style="8" hidden="1" customWidth="1"/>
    <col min="13323" max="13323" width="13.42578125" style="8" customWidth="1"/>
    <col min="13324" max="13572" width="8.85546875" style="8"/>
    <col min="13573" max="13573" width="8.42578125" style="8" customWidth="1"/>
    <col min="13574" max="13574" width="7.85546875" style="8" customWidth="1"/>
    <col min="13575" max="13575" width="31.140625" style="8" customWidth="1"/>
    <col min="13576" max="13576" width="45.42578125" style="8" customWidth="1"/>
    <col min="13577" max="13577" width="15.7109375" style="8" customWidth="1"/>
    <col min="13578" max="13578" width="0" style="8" hidden="1" customWidth="1"/>
    <col min="13579" max="13579" width="13.42578125" style="8" customWidth="1"/>
    <col min="13580" max="13828" width="8.85546875" style="8"/>
    <col min="13829" max="13829" width="8.42578125" style="8" customWidth="1"/>
    <col min="13830" max="13830" width="7.85546875" style="8" customWidth="1"/>
    <col min="13831" max="13831" width="31.140625" style="8" customWidth="1"/>
    <col min="13832" max="13832" width="45.42578125" style="8" customWidth="1"/>
    <col min="13833" max="13833" width="15.7109375" style="8" customWidth="1"/>
    <col min="13834" max="13834" width="0" style="8" hidden="1" customWidth="1"/>
    <col min="13835" max="13835" width="13.42578125" style="8" customWidth="1"/>
    <col min="13836" max="14084" width="8.85546875" style="8"/>
    <col min="14085" max="14085" width="8.42578125" style="8" customWidth="1"/>
    <col min="14086" max="14086" width="7.85546875" style="8" customWidth="1"/>
    <col min="14087" max="14087" width="31.140625" style="8" customWidth="1"/>
    <col min="14088" max="14088" width="45.42578125" style="8" customWidth="1"/>
    <col min="14089" max="14089" width="15.7109375" style="8" customWidth="1"/>
    <col min="14090" max="14090" width="0" style="8" hidden="1" customWidth="1"/>
    <col min="14091" max="14091" width="13.42578125" style="8" customWidth="1"/>
    <col min="14092" max="14340" width="8.85546875" style="8"/>
    <col min="14341" max="14341" width="8.42578125" style="8" customWidth="1"/>
    <col min="14342" max="14342" width="7.85546875" style="8" customWidth="1"/>
    <col min="14343" max="14343" width="31.140625" style="8" customWidth="1"/>
    <col min="14344" max="14344" width="45.42578125" style="8" customWidth="1"/>
    <col min="14345" max="14345" width="15.7109375" style="8" customWidth="1"/>
    <col min="14346" max="14346" width="0" style="8" hidden="1" customWidth="1"/>
    <col min="14347" max="14347" width="13.42578125" style="8" customWidth="1"/>
    <col min="14348" max="14596" width="8.85546875" style="8"/>
    <col min="14597" max="14597" width="8.42578125" style="8" customWidth="1"/>
    <col min="14598" max="14598" width="7.85546875" style="8" customWidth="1"/>
    <col min="14599" max="14599" width="31.140625" style="8" customWidth="1"/>
    <col min="14600" max="14600" width="45.42578125" style="8" customWidth="1"/>
    <col min="14601" max="14601" width="15.7109375" style="8" customWidth="1"/>
    <col min="14602" max="14602" width="0" style="8" hidden="1" customWidth="1"/>
    <col min="14603" max="14603" width="13.42578125" style="8" customWidth="1"/>
    <col min="14604" max="14852" width="8.85546875" style="8"/>
    <col min="14853" max="14853" width="8.42578125" style="8" customWidth="1"/>
    <col min="14854" max="14854" width="7.85546875" style="8" customWidth="1"/>
    <col min="14855" max="14855" width="31.140625" style="8" customWidth="1"/>
    <col min="14856" max="14856" width="45.42578125" style="8" customWidth="1"/>
    <col min="14857" max="14857" width="15.7109375" style="8" customWidth="1"/>
    <col min="14858" max="14858" width="0" style="8" hidden="1" customWidth="1"/>
    <col min="14859" max="14859" width="13.42578125" style="8" customWidth="1"/>
    <col min="14860" max="15108" width="8.85546875" style="8"/>
    <col min="15109" max="15109" width="8.42578125" style="8" customWidth="1"/>
    <col min="15110" max="15110" width="7.85546875" style="8" customWidth="1"/>
    <col min="15111" max="15111" width="31.140625" style="8" customWidth="1"/>
    <col min="15112" max="15112" width="45.42578125" style="8" customWidth="1"/>
    <col min="15113" max="15113" width="15.7109375" style="8" customWidth="1"/>
    <col min="15114" max="15114" width="0" style="8" hidden="1" customWidth="1"/>
    <col min="15115" max="15115" width="13.42578125" style="8" customWidth="1"/>
    <col min="15116" max="15364" width="8.85546875" style="8"/>
    <col min="15365" max="15365" width="8.42578125" style="8" customWidth="1"/>
    <col min="15366" max="15366" width="7.85546875" style="8" customWidth="1"/>
    <col min="15367" max="15367" width="31.140625" style="8" customWidth="1"/>
    <col min="15368" max="15368" width="45.42578125" style="8" customWidth="1"/>
    <col min="15369" max="15369" width="15.7109375" style="8" customWidth="1"/>
    <col min="15370" max="15370" width="0" style="8" hidden="1" customWidth="1"/>
    <col min="15371" max="15371" width="13.42578125" style="8" customWidth="1"/>
    <col min="15372" max="15620" width="8.85546875" style="8"/>
    <col min="15621" max="15621" width="8.42578125" style="8" customWidth="1"/>
    <col min="15622" max="15622" width="7.85546875" style="8" customWidth="1"/>
    <col min="15623" max="15623" width="31.140625" style="8" customWidth="1"/>
    <col min="15624" max="15624" width="45.42578125" style="8" customWidth="1"/>
    <col min="15625" max="15625" width="15.7109375" style="8" customWidth="1"/>
    <col min="15626" max="15626" width="0" style="8" hidden="1" customWidth="1"/>
    <col min="15627" max="15627" width="13.42578125" style="8" customWidth="1"/>
    <col min="15628" max="15876" width="8.85546875" style="8"/>
    <col min="15877" max="15877" width="8.42578125" style="8" customWidth="1"/>
    <col min="15878" max="15878" width="7.85546875" style="8" customWidth="1"/>
    <col min="15879" max="15879" width="31.140625" style="8" customWidth="1"/>
    <col min="15880" max="15880" width="45.42578125" style="8" customWidth="1"/>
    <col min="15881" max="15881" width="15.7109375" style="8" customWidth="1"/>
    <col min="15882" max="15882" width="0" style="8" hidden="1" customWidth="1"/>
    <col min="15883" max="15883" width="13.42578125" style="8" customWidth="1"/>
    <col min="15884" max="16132" width="8.85546875" style="8"/>
    <col min="16133" max="16133" width="8.42578125" style="8" customWidth="1"/>
    <col min="16134" max="16134" width="7.85546875" style="8" customWidth="1"/>
    <col min="16135" max="16135" width="31.140625" style="8" customWidth="1"/>
    <col min="16136" max="16136" width="45.42578125" style="8" customWidth="1"/>
    <col min="16137" max="16137" width="15.7109375" style="8" customWidth="1"/>
    <col min="16138" max="16138" width="0" style="8" hidden="1" customWidth="1"/>
    <col min="16139" max="16139" width="13.42578125" style="8" customWidth="1"/>
    <col min="16140" max="16384" width="8.85546875" style="8"/>
  </cols>
  <sheetData>
    <row r="1" spans="1:11" ht="125.1" customHeight="1" x14ac:dyDescent="0.2">
      <c r="E1" s="42"/>
    </row>
    <row r="2" spans="1:11" ht="27.95" customHeight="1" x14ac:dyDescent="0.2">
      <c r="A2" s="74" t="s">
        <v>130</v>
      </c>
      <c r="B2" s="75"/>
      <c r="C2" s="75"/>
      <c r="D2" s="75"/>
      <c r="E2" s="75"/>
      <c r="F2" s="75"/>
      <c r="G2" s="75"/>
      <c r="H2" s="75"/>
      <c r="I2" s="75"/>
      <c r="J2" s="75"/>
      <c r="K2" s="75"/>
    </row>
    <row r="3" spans="1:11" ht="39.950000000000003" customHeight="1" x14ac:dyDescent="0.2">
      <c r="A3" s="74" t="s">
        <v>128</v>
      </c>
      <c r="B3" s="74"/>
      <c r="C3" s="74"/>
      <c r="D3" s="74"/>
      <c r="E3" s="74"/>
      <c r="F3" s="74"/>
      <c r="G3" s="74"/>
      <c r="H3" s="74"/>
      <c r="I3" s="74"/>
      <c r="J3" s="74"/>
      <c r="K3" s="74"/>
    </row>
    <row r="4" spans="1:11" ht="21.75" customHeight="1" x14ac:dyDescent="0.2">
      <c r="A4" s="76" t="s">
        <v>129</v>
      </c>
      <c r="B4" s="76"/>
      <c r="C4" s="69"/>
      <c r="D4" s="69"/>
      <c r="E4" s="69"/>
      <c r="F4" s="69"/>
      <c r="G4" s="69"/>
      <c r="H4" s="69"/>
      <c r="I4" s="69"/>
      <c r="J4" s="69"/>
      <c r="K4" s="69"/>
    </row>
    <row r="5" spans="1:11" ht="21.75" customHeight="1" x14ac:dyDescent="0.2">
      <c r="A5" s="77" t="s">
        <v>15</v>
      </c>
      <c r="B5" s="77" t="s">
        <v>16</v>
      </c>
      <c r="C5" s="78" t="s">
        <v>17</v>
      </c>
      <c r="D5" s="71" t="s">
        <v>22</v>
      </c>
      <c r="E5" s="79" t="s">
        <v>18</v>
      </c>
      <c r="F5" s="71" t="s">
        <v>19</v>
      </c>
      <c r="G5" s="71"/>
      <c r="H5" s="71"/>
      <c r="I5" s="1"/>
      <c r="J5" s="71" t="s">
        <v>24</v>
      </c>
      <c r="K5" s="71"/>
    </row>
    <row r="6" spans="1:11" ht="15" customHeight="1" x14ac:dyDescent="0.2">
      <c r="A6" s="77"/>
      <c r="B6" s="77"/>
      <c r="C6" s="78"/>
      <c r="D6" s="71"/>
      <c r="E6" s="79"/>
      <c r="F6" s="71" t="s">
        <v>21</v>
      </c>
      <c r="G6" s="71" t="s">
        <v>4</v>
      </c>
      <c r="H6" s="71" t="s">
        <v>20</v>
      </c>
      <c r="I6" s="71" t="s">
        <v>0</v>
      </c>
      <c r="J6" s="71" t="s">
        <v>23</v>
      </c>
      <c r="K6" s="71" t="s">
        <v>25</v>
      </c>
    </row>
    <row r="7" spans="1:11" ht="89.1" customHeight="1" x14ac:dyDescent="0.2">
      <c r="A7" s="77"/>
      <c r="B7" s="77"/>
      <c r="C7" s="78"/>
      <c r="D7" s="71"/>
      <c r="E7" s="79"/>
      <c r="F7" s="71"/>
      <c r="G7" s="71"/>
      <c r="H7" s="71"/>
      <c r="I7" s="71"/>
      <c r="J7" s="71"/>
      <c r="K7" s="71"/>
    </row>
    <row r="8" spans="1:11" ht="78.599999999999994" customHeight="1" x14ac:dyDescent="0.2">
      <c r="A8" s="90" t="s">
        <v>33</v>
      </c>
      <c r="B8" s="91">
        <v>0.5</v>
      </c>
      <c r="C8" s="57" t="s">
        <v>29</v>
      </c>
      <c r="D8" s="58">
        <v>0.35</v>
      </c>
      <c r="E8" s="16" t="s">
        <v>6</v>
      </c>
      <c r="F8" s="31"/>
      <c r="G8" s="13"/>
      <c r="H8" s="57">
        <v>97</v>
      </c>
      <c r="I8" s="32"/>
      <c r="J8" s="32"/>
      <c r="K8" s="68">
        <f>IF(SUM((F9*J9)+(F10*J10)+(F11*J11)+(F12*J12))&gt;H8,H8,SUM((F9*J9)+(F10*J10)+(F11*J11)+(F12*J12)))</f>
        <v>0</v>
      </c>
    </row>
    <row r="9" spans="1:11" ht="75" customHeight="1" x14ac:dyDescent="0.2">
      <c r="A9" s="90"/>
      <c r="B9" s="91"/>
      <c r="C9" s="57"/>
      <c r="D9" s="57"/>
      <c r="E9" s="16" t="s">
        <v>7</v>
      </c>
      <c r="F9" s="3"/>
      <c r="G9" s="2" t="s">
        <v>13</v>
      </c>
      <c r="H9" s="57"/>
      <c r="I9" s="33"/>
      <c r="J9" s="4"/>
      <c r="K9" s="68"/>
    </row>
    <row r="10" spans="1:11" ht="87.95" customHeight="1" x14ac:dyDescent="0.2">
      <c r="A10" s="90"/>
      <c r="B10" s="91"/>
      <c r="C10" s="57"/>
      <c r="D10" s="57"/>
      <c r="E10" s="16" t="s">
        <v>8</v>
      </c>
      <c r="F10" s="3"/>
      <c r="G10" s="2" t="s">
        <v>13</v>
      </c>
      <c r="H10" s="57"/>
      <c r="I10" s="33"/>
      <c r="J10" s="4"/>
      <c r="K10" s="68"/>
    </row>
    <row r="11" spans="1:11" ht="78" customHeight="1" x14ac:dyDescent="0.2">
      <c r="A11" s="90"/>
      <c r="B11" s="91"/>
      <c r="C11" s="57"/>
      <c r="D11" s="57"/>
      <c r="E11" s="16" t="s">
        <v>9</v>
      </c>
      <c r="F11" s="3"/>
      <c r="G11" s="2" t="s">
        <v>13</v>
      </c>
      <c r="H11" s="57"/>
      <c r="I11" s="33"/>
      <c r="J11" s="4"/>
      <c r="K11" s="68"/>
    </row>
    <row r="12" spans="1:11" ht="75.95" customHeight="1" x14ac:dyDescent="0.2">
      <c r="A12" s="90"/>
      <c r="B12" s="91"/>
      <c r="C12" s="57"/>
      <c r="D12" s="57"/>
      <c r="E12" s="16" t="s">
        <v>10</v>
      </c>
      <c r="F12" s="3"/>
      <c r="G12" s="2" t="s">
        <v>13</v>
      </c>
      <c r="H12" s="57"/>
      <c r="I12" s="33"/>
      <c r="J12" s="4"/>
      <c r="K12" s="68"/>
    </row>
    <row r="13" spans="1:11" ht="57" customHeight="1" x14ac:dyDescent="0.2">
      <c r="A13" s="90"/>
      <c r="B13" s="91"/>
      <c r="C13" s="57"/>
      <c r="D13" s="57"/>
      <c r="E13" s="16" t="s">
        <v>11</v>
      </c>
      <c r="F13" s="3"/>
      <c r="G13" s="2" t="s">
        <v>14</v>
      </c>
      <c r="H13" s="57">
        <v>3</v>
      </c>
      <c r="I13" s="33"/>
      <c r="J13" s="4"/>
      <c r="K13" s="68">
        <f>IF(SUM((F13*J13)+(F14*J14))&gt;H13,H13,SUM((F13*J13)+(F14*J14)))</f>
        <v>0</v>
      </c>
    </row>
    <row r="14" spans="1:11" ht="75" customHeight="1" x14ac:dyDescent="0.2">
      <c r="A14" s="90"/>
      <c r="B14" s="91"/>
      <c r="C14" s="57"/>
      <c r="D14" s="57"/>
      <c r="E14" s="11" t="s">
        <v>12</v>
      </c>
      <c r="F14" s="3"/>
      <c r="G14" s="2" t="s">
        <v>14</v>
      </c>
      <c r="H14" s="57"/>
      <c r="I14" s="33"/>
      <c r="J14" s="33"/>
      <c r="K14" s="68"/>
    </row>
    <row r="15" spans="1:11" ht="33" customHeight="1" x14ac:dyDescent="0.2">
      <c r="A15" s="90"/>
      <c r="B15" s="91"/>
      <c r="C15" s="43" t="s">
        <v>26</v>
      </c>
      <c r="D15" s="43"/>
      <c r="E15" s="43"/>
      <c r="F15" s="43"/>
      <c r="G15" s="43"/>
      <c r="H15" s="43"/>
      <c r="I15" s="43"/>
      <c r="J15" s="43"/>
      <c r="K15" s="43"/>
    </row>
    <row r="16" spans="1:11" ht="89.1" customHeight="1" x14ac:dyDescent="0.2">
      <c r="A16" s="90"/>
      <c r="B16" s="91"/>
      <c r="C16" s="70" t="s">
        <v>30</v>
      </c>
      <c r="D16" s="52">
        <v>0.35</v>
      </c>
      <c r="E16" s="5" t="s">
        <v>36</v>
      </c>
      <c r="F16" s="6">
        <v>80</v>
      </c>
      <c r="G16" s="6" t="s">
        <v>45</v>
      </c>
      <c r="H16" s="57">
        <v>100</v>
      </c>
      <c r="I16" s="7"/>
      <c r="J16" s="4"/>
      <c r="K16" s="56">
        <f>IF(SUM((F16*J16)+(F17*J17)+(F18*J18)+(F19*J19)+(F20*J20)+(F21*J21)+(F22*J22)+(F23*J23))&gt;H16,H16,SUM((F16*J16)+(F17*J17)+(F18*J18)+(F19*J19)+(F20*J20)+(F21*J21)+(F22*J22)+(F23*J23)))</f>
        <v>0</v>
      </c>
    </row>
    <row r="17" spans="1:11" ht="89.1" customHeight="1" x14ac:dyDescent="0.2">
      <c r="A17" s="90"/>
      <c r="B17" s="91"/>
      <c r="C17" s="70"/>
      <c r="D17" s="52"/>
      <c r="E17" s="5" t="s">
        <v>37</v>
      </c>
      <c r="F17" s="2">
        <f>(F16/0.8)-F16</f>
        <v>20</v>
      </c>
      <c r="G17" s="6" t="s">
        <v>45</v>
      </c>
      <c r="H17" s="57"/>
      <c r="I17" s="7"/>
      <c r="J17" s="4"/>
      <c r="K17" s="56"/>
    </row>
    <row r="18" spans="1:11" ht="89.1" customHeight="1" x14ac:dyDescent="0.2">
      <c r="A18" s="90"/>
      <c r="B18" s="91"/>
      <c r="C18" s="70"/>
      <c r="D18" s="52"/>
      <c r="E18" s="5" t="s">
        <v>38</v>
      </c>
      <c r="F18" s="6">
        <v>40</v>
      </c>
      <c r="G18" s="6" t="s">
        <v>44</v>
      </c>
      <c r="H18" s="57"/>
      <c r="I18" s="7"/>
      <c r="J18" s="4"/>
      <c r="K18" s="56"/>
    </row>
    <row r="19" spans="1:11" ht="89.1" customHeight="1" x14ac:dyDescent="0.2">
      <c r="A19" s="90"/>
      <c r="B19" s="91"/>
      <c r="C19" s="70"/>
      <c r="D19" s="52"/>
      <c r="E19" s="5" t="s">
        <v>39</v>
      </c>
      <c r="F19" s="2">
        <f>(F18/0.8)-F18</f>
        <v>10</v>
      </c>
      <c r="G19" s="6" t="s">
        <v>44</v>
      </c>
      <c r="H19" s="57"/>
      <c r="I19" s="7"/>
      <c r="J19" s="4"/>
      <c r="K19" s="56"/>
    </row>
    <row r="20" spans="1:11" ht="89.1" customHeight="1" x14ac:dyDescent="0.2">
      <c r="A20" s="90"/>
      <c r="B20" s="91"/>
      <c r="C20" s="70"/>
      <c r="D20" s="52"/>
      <c r="E20" s="5" t="s">
        <v>40</v>
      </c>
      <c r="F20" s="6">
        <v>7.5</v>
      </c>
      <c r="G20" s="6" t="s">
        <v>45</v>
      </c>
      <c r="H20" s="57"/>
      <c r="I20" s="7"/>
      <c r="J20" s="4"/>
      <c r="K20" s="56"/>
    </row>
    <row r="21" spans="1:11" ht="89.1" customHeight="1" x14ac:dyDescent="0.2">
      <c r="A21" s="90"/>
      <c r="B21" s="91"/>
      <c r="C21" s="70"/>
      <c r="D21" s="52"/>
      <c r="E21" s="9" t="s">
        <v>41</v>
      </c>
      <c r="F21" s="2">
        <f>(F20/0.8)-F20</f>
        <v>1.875</v>
      </c>
      <c r="G21" s="6" t="s">
        <v>45</v>
      </c>
      <c r="H21" s="57"/>
      <c r="I21" s="7"/>
      <c r="J21" s="4"/>
      <c r="K21" s="56"/>
    </row>
    <row r="22" spans="1:11" ht="89.1" customHeight="1" x14ac:dyDescent="0.2">
      <c r="A22" s="90"/>
      <c r="B22" s="91"/>
      <c r="C22" s="70"/>
      <c r="D22" s="52"/>
      <c r="E22" s="5" t="s">
        <v>42</v>
      </c>
      <c r="F22" s="6">
        <v>0.5</v>
      </c>
      <c r="G22" s="6" t="s">
        <v>45</v>
      </c>
      <c r="H22" s="57"/>
      <c r="I22" s="7"/>
      <c r="J22" s="4"/>
      <c r="K22" s="56"/>
    </row>
    <row r="23" spans="1:11" ht="71.099999999999994" customHeight="1" x14ac:dyDescent="0.2">
      <c r="A23" s="90"/>
      <c r="B23" s="91"/>
      <c r="C23" s="70"/>
      <c r="D23" s="70"/>
      <c r="E23" s="9" t="s">
        <v>43</v>
      </c>
      <c r="F23" s="2">
        <f>(F22/0.8)-F22</f>
        <v>0.125</v>
      </c>
      <c r="G23" s="6" t="s">
        <v>45</v>
      </c>
      <c r="H23" s="57"/>
      <c r="I23" s="2"/>
      <c r="J23" s="4"/>
      <c r="K23" s="56"/>
    </row>
    <row r="24" spans="1:11" ht="42" customHeight="1" x14ac:dyDescent="0.2">
      <c r="A24" s="90"/>
      <c r="B24" s="91"/>
      <c r="C24" s="43" t="s">
        <v>27</v>
      </c>
      <c r="D24" s="43"/>
      <c r="E24" s="43"/>
      <c r="F24" s="43"/>
      <c r="G24" s="43"/>
      <c r="H24" s="43"/>
      <c r="I24" s="43"/>
      <c r="J24" s="43"/>
      <c r="K24" s="43"/>
    </row>
    <row r="25" spans="1:11" ht="71.099999999999994" customHeight="1" x14ac:dyDescent="0.2">
      <c r="A25" s="90"/>
      <c r="B25" s="91"/>
      <c r="C25" s="57" t="s">
        <v>31</v>
      </c>
      <c r="D25" s="58">
        <v>0.1</v>
      </c>
      <c r="E25" s="11" t="s">
        <v>54</v>
      </c>
      <c r="F25" s="2">
        <v>5</v>
      </c>
      <c r="G25" s="22" t="s">
        <v>46</v>
      </c>
      <c r="H25" s="57">
        <v>100</v>
      </c>
      <c r="I25" s="22"/>
      <c r="J25" s="22"/>
      <c r="K25" s="68">
        <f>IF(SUM((F25*J25)+(F26*J26)+(F27*J27)+(F28*J28)+(F29*J29)+(F30*J30)+(F31*J31)+(F32*J32)+(F33*J33)+(F34*J34)+(F35*J35)+(F36*J36)+(F37*J37)+(F38*J38)+(F39*J39)+(F40*J40)+(F41*J41)+(F42*J42))&gt;H25,H25,SUM((F25*J25)+(F26*J26)+(F27*J27)+(F28*J28)+(F29*J29)+(F30*J30)+(F31*J31)+(F32*J32)+(F33*J33)+(F34*J34)+(F35*J35)+(F36*J36)+(F37*J37)+(F38*J38)+(F39*J39)+(F40*J40)+(F41*J41)+(F42*J42)))</f>
        <v>0</v>
      </c>
    </row>
    <row r="26" spans="1:11" ht="71.099999999999994" customHeight="1" x14ac:dyDescent="0.2">
      <c r="A26" s="90"/>
      <c r="B26" s="91"/>
      <c r="C26" s="57"/>
      <c r="D26" s="57"/>
      <c r="E26" s="11" t="s">
        <v>55</v>
      </c>
      <c r="F26" s="2">
        <f>(F25/0.8)-F25</f>
        <v>1.25</v>
      </c>
      <c r="G26" s="22" t="s">
        <v>46</v>
      </c>
      <c r="H26" s="57"/>
      <c r="I26" s="22"/>
      <c r="J26" s="22"/>
      <c r="K26" s="68"/>
    </row>
    <row r="27" spans="1:11" ht="71.099999999999994" customHeight="1" x14ac:dyDescent="0.2">
      <c r="A27" s="90"/>
      <c r="B27" s="91"/>
      <c r="C27" s="57"/>
      <c r="D27" s="57"/>
      <c r="E27" s="11" t="s">
        <v>56</v>
      </c>
      <c r="F27" s="2">
        <v>1</v>
      </c>
      <c r="G27" s="22" t="s">
        <v>13</v>
      </c>
      <c r="H27" s="57"/>
      <c r="I27" s="22"/>
      <c r="J27" s="22"/>
      <c r="K27" s="68"/>
    </row>
    <row r="28" spans="1:11" ht="71.099999999999994" customHeight="1" x14ac:dyDescent="0.2">
      <c r="A28" s="90"/>
      <c r="B28" s="91"/>
      <c r="C28" s="57"/>
      <c r="D28" s="57"/>
      <c r="E28" s="11" t="s">
        <v>57</v>
      </c>
      <c r="F28" s="2">
        <f>(F27/0.8)-F27</f>
        <v>0.25</v>
      </c>
      <c r="G28" s="22" t="s">
        <v>13</v>
      </c>
      <c r="H28" s="57"/>
      <c r="I28" s="22"/>
      <c r="J28" s="22"/>
      <c r="K28" s="68"/>
    </row>
    <row r="29" spans="1:11" ht="48" customHeight="1" x14ac:dyDescent="0.2">
      <c r="A29" s="90"/>
      <c r="B29" s="91"/>
      <c r="C29" s="57"/>
      <c r="D29" s="57"/>
      <c r="E29" s="16" t="s">
        <v>58</v>
      </c>
      <c r="F29" s="2">
        <v>25</v>
      </c>
      <c r="G29" s="2" t="s">
        <v>47</v>
      </c>
      <c r="H29" s="57"/>
      <c r="I29" s="7"/>
      <c r="J29" s="10"/>
      <c r="K29" s="68"/>
    </row>
    <row r="30" spans="1:11" ht="36.950000000000003" customHeight="1" x14ac:dyDescent="0.2">
      <c r="A30" s="90"/>
      <c r="B30" s="91"/>
      <c r="C30" s="57"/>
      <c r="D30" s="57"/>
      <c r="E30" s="16" t="s">
        <v>59</v>
      </c>
      <c r="F30" s="2">
        <f>(F29/0.8)-F29</f>
        <v>6.25</v>
      </c>
      <c r="G30" s="2" t="s">
        <v>47</v>
      </c>
      <c r="H30" s="57"/>
      <c r="I30" s="7"/>
      <c r="J30" s="10"/>
      <c r="K30" s="68"/>
    </row>
    <row r="31" spans="1:11" ht="54" customHeight="1" x14ac:dyDescent="0.2">
      <c r="A31" s="90"/>
      <c r="B31" s="91"/>
      <c r="C31" s="57"/>
      <c r="D31" s="57"/>
      <c r="E31" s="11" t="s">
        <v>60</v>
      </c>
      <c r="F31" s="2">
        <v>2</v>
      </c>
      <c r="G31" s="2" t="s">
        <v>48</v>
      </c>
      <c r="H31" s="57"/>
      <c r="I31" s="7"/>
      <c r="J31" s="10"/>
      <c r="K31" s="68"/>
    </row>
    <row r="32" spans="1:11" ht="39" customHeight="1" x14ac:dyDescent="0.2">
      <c r="A32" s="90"/>
      <c r="B32" s="91"/>
      <c r="C32" s="57"/>
      <c r="D32" s="57"/>
      <c r="E32" s="11" t="s">
        <v>61</v>
      </c>
      <c r="F32" s="2">
        <f>(F31/0.8)-F31</f>
        <v>0.5</v>
      </c>
      <c r="G32" s="2" t="s">
        <v>48</v>
      </c>
      <c r="H32" s="57"/>
      <c r="I32" s="7"/>
      <c r="J32" s="10"/>
      <c r="K32" s="68"/>
    </row>
    <row r="33" spans="1:11" ht="39" customHeight="1" x14ac:dyDescent="0.2">
      <c r="A33" s="90"/>
      <c r="B33" s="91"/>
      <c r="C33" s="57"/>
      <c r="D33" s="57"/>
      <c r="E33" s="11" t="s">
        <v>62</v>
      </c>
      <c r="F33" s="2">
        <v>5</v>
      </c>
      <c r="G33" s="2" t="s">
        <v>49</v>
      </c>
      <c r="H33" s="57"/>
      <c r="I33" s="7"/>
      <c r="J33" s="10"/>
      <c r="K33" s="68"/>
    </row>
    <row r="34" spans="1:11" ht="39" customHeight="1" x14ac:dyDescent="0.2">
      <c r="A34" s="90"/>
      <c r="B34" s="91"/>
      <c r="C34" s="57"/>
      <c r="D34" s="57"/>
      <c r="E34" s="11" t="s">
        <v>63</v>
      </c>
      <c r="F34" s="2">
        <f>(F33/0.8)-F33</f>
        <v>1.25</v>
      </c>
      <c r="G34" s="2" t="s">
        <v>49</v>
      </c>
      <c r="H34" s="57"/>
      <c r="I34" s="7"/>
      <c r="J34" s="10"/>
      <c r="K34" s="68"/>
    </row>
    <row r="35" spans="1:11" ht="39" customHeight="1" x14ac:dyDescent="0.2">
      <c r="A35" s="90"/>
      <c r="B35" s="91"/>
      <c r="C35" s="57"/>
      <c r="D35" s="57"/>
      <c r="E35" s="9" t="s">
        <v>64</v>
      </c>
      <c r="F35" s="2">
        <v>10</v>
      </c>
      <c r="G35" s="2" t="s">
        <v>50</v>
      </c>
      <c r="H35" s="57"/>
      <c r="I35" s="7"/>
      <c r="J35" s="10"/>
      <c r="K35" s="68"/>
    </row>
    <row r="36" spans="1:11" ht="39" customHeight="1" x14ac:dyDescent="0.2">
      <c r="A36" s="90"/>
      <c r="B36" s="91"/>
      <c r="C36" s="57"/>
      <c r="D36" s="57"/>
      <c r="E36" s="9" t="s">
        <v>65</v>
      </c>
      <c r="F36" s="2">
        <f>(F35/0.8)-F35</f>
        <v>2.5</v>
      </c>
      <c r="G36" s="2" t="s">
        <v>50</v>
      </c>
      <c r="H36" s="57"/>
      <c r="I36" s="7"/>
      <c r="J36" s="10"/>
      <c r="K36" s="68"/>
    </row>
    <row r="37" spans="1:11" ht="39" customHeight="1" x14ac:dyDescent="0.2">
      <c r="A37" s="90"/>
      <c r="B37" s="91"/>
      <c r="C37" s="57"/>
      <c r="D37" s="57"/>
      <c r="E37" s="9" t="s">
        <v>66</v>
      </c>
      <c r="F37" s="2">
        <v>4</v>
      </c>
      <c r="G37" s="2" t="s">
        <v>51</v>
      </c>
      <c r="H37" s="57"/>
      <c r="I37" s="7"/>
      <c r="J37" s="10"/>
      <c r="K37" s="68"/>
    </row>
    <row r="38" spans="1:11" ht="39" customHeight="1" x14ac:dyDescent="0.2">
      <c r="A38" s="90"/>
      <c r="B38" s="91"/>
      <c r="C38" s="57"/>
      <c r="D38" s="57"/>
      <c r="E38" s="9" t="s">
        <v>67</v>
      </c>
      <c r="F38" s="2">
        <f>(F37/0.8)-F37</f>
        <v>1</v>
      </c>
      <c r="G38" s="2" t="s">
        <v>51</v>
      </c>
      <c r="H38" s="57"/>
      <c r="I38" s="7"/>
      <c r="J38" s="10"/>
      <c r="K38" s="68"/>
    </row>
    <row r="39" spans="1:11" ht="44.1" customHeight="1" x14ac:dyDescent="0.2">
      <c r="A39" s="90"/>
      <c r="B39" s="91"/>
      <c r="C39" s="57"/>
      <c r="D39" s="57"/>
      <c r="E39" s="16" t="s">
        <v>68</v>
      </c>
      <c r="F39" s="2">
        <v>25</v>
      </c>
      <c r="G39" s="2" t="s">
        <v>52</v>
      </c>
      <c r="H39" s="57"/>
      <c r="I39" s="7"/>
      <c r="J39" s="10"/>
      <c r="K39" s="68"/>
    </row>
    <row r="40" spans="1:11" ht="30.95" customHeight="1" x14ac:dyDescent="0.2">
      <c r="A40" s="90"/>
      <c r="B40" s="91"/>
      <c r="C40" s="57"/>
      <c r="D40" s="57"/>
      <c r="E40" s="16" t="s">
        <v>69</v>
      </c>
      <c r="F40" s="2">
        <f>(F39/0.8)-F39</f>
        <v>6.25</v>
      </c>
      <c r="G40" s="2" t="s">
        <v>52</v>
      </c>
      <c r="H40" s="57"/>
      <c r="I40" s="7"/>
      <c r="J40" s="10"/>
      <c r="K40" s="68"/>
    </row>
    <row r="41" spans="1:11" ht="54" customHeight="1" x14ac:dyDescent="0.2">
      <c r="A41" s="90"/>
      <c r="B41" s="91"/>
      <c r="C41" s="57"/>
      <c r="D41" s="57"/>
      <c r="E41" s="16" t="s">
        <v>70</v>
      </c>
      <c r="F41" s="2">
        <v>5</v>
      </c>
      <c r="G41" s="2" t="s">
        <v>53</v>
      </c>
      <c r="H41" s="57"/>
      <c r="I41" s="7"/>
      <c r="J41" s="10"/>
      <c r="K41" s="68"/>
    </row>
    <row r="42" spans="1:11" ht="51" customHeight="1" x14ac:dyDescent="0.2">
      <c r="A42" s="90"/>
      <c r="B42" s="91"/>
      <c r="C42" s="57"/>
      <c r="D42" s="57"/>
      <c r="E42" s="16" t="s">
        <v>71</v>
      </c>
      <c r="F42" s="2">
        <f>(F41/0.8)-F41</f>
        <v>1.25</v>
      </c>
      <c r="G42" s="2" t="s">
        <v>53</v>
      </c>
      <c r="H42" s="57"/>
      <c r="I42" s="7"/>
      <c r="J42" s="10"/>
      <c r="K42" s="68"/>
    </row>
    <row r="43" spans="1:11" ht="45.95" customHeight="1" x14ac:dyDescent="0.2">
      <c r="A43" s="90"/>
      <c r="B43" s="91"/>
      <c r="C43" s="72" t="s">
        <v>28</v>
      </c>
      <c r="D43" s="72"/>
      <c r="E43" s="72"/>
      <c r="F43" s="72"/>
      <c r="G43" s="72"/>
      <c r="H43" s="72"/>
      <c r="I43" s="72"/>
      <c r="J43" s="72"/>
      <c r="K43" s="72"/>
    </row>
    <row r="44" spans="1:11" ht="54" customHeight="1" x14ac:dyDescent="0.2">
      <c r="A44" s="90"/>
      <c r="B44" s="91"/>
      <c r="C44" s="57" t="s">
        <v>32</v>
      </c>
      <c r="D44" s="58">
        <v>0.2</v>
      </c>
      <c r="E44" s="21" t="s">
        <v>73</v>
      </c>
      <c r="F44" s="12">
        <v>40</v>
      </c>
      <c r="G44" s="2" t="s">
        <v>72</v>
      </c>
      <c r="H44" s="57">
        <v>100</v>
      </c>
      <c r="I44" s="7"/>
      <c r="J44" s="10"/>
      <c r="K44" s="68">
        <f>IF(SUM((F44*J44)+(F45*J45)+(F46*J46)+(F47*J47)+(F48*J48)+(F49*J49))&gt;H44,H44,SUM((F44*J44)+(F45*J45)+(F46*J46)+(F47*J47)+(F48*J48)+(F49*J49)))</f>
        <v>0</v>
      </c>
    </row>
    <row r="45" spans="1:11" ht="54" customHeight="1" x14ac:dyDescent="0.2">
      <c r="A45" s="90"/>
      <c r="B45" s="91"/>
      <c r="C45" s="57"/>
      <c r="D45" s="57"/>
      <c r="E45" s="21" t="s">
        <v>74</v>
      </c>
      <c r="F45" s="2">
        <v>10</v>
      </c>
      <c r="G45" s="2" t="s">
        <v>72</v>
      </c>
      <c r="H45" s="57"/>
      <c r="I45" s="7"/>
      <c r="J45" s="10"/>
      <c r="K45" s="68"/>
    </row>
    <row r="46" spans="1:11" ht="60.95" customHeight="1" x14ac:dyDescent="0.2">
      <c r="A46" s="90"/>
      <c r="B46" s="91"/>
      <c r="C46" s="57"/>
      <c r="D46" s="57"/>
      <c r="E46" s="21" t="s">
        <v>75</v>
      </c>
      <c r="F46" s="2">
        <v>5</v>
      </c>
      <c r="G46" s="2" t="s">
        <v>72</v>
      </c>
      <c r="H46" s="57"/>
      <c r="I46" s="7"/>
      <c r="J46" s="10"/>
      <c r="K46" s="68"/>
    </row>
    <row r="47" spans="1:11" ht="57.95" customHeight="1" x14ac:dyDescent="0.2">
      <c r="A47" s="90"/>
      <c r="B47" s="91"/>
      <c r="C47" s="57"/>
      <c r="D47" s="57"/>
      <c r="E47" s="21" t="s">
        <v>76</v>
      </c>
      <c r="F47" s="2">
        <f>(F46/0.8)-F46</f>
        <v>1.25</v>
      </c>
      <c r="G47" s="2" t="s">
        <v>72</v>
      </c>
      <c r="H47" s="57"/>
      <c r="I47" s="7"/>
      <c r="J47" s="10"/>
      <c r="K47" s="68"/>
    </row>
    <row r="48" spans="1:11" ht="39.950000000000003" customHeight="1" x14ac:dyDescent="0.2">
      <c r="A48" s="90"/>
      <c r="B48" s="91"/>
      <c r="C48" s="57"/>
      <c r="D48" s="57"/>
      <c r="E48" s="21" t="s">
        <v>77</v>
      </c>
      <c r="F48" s="2">
        <v>0.5</v>
      </c>
      <c r="G48" s="2" t="s">
        <v>72</v>
      </c>
      <c r="H48" s="57"/>
      <c r="I48" s="7"/>
      <c r="J48" s="10"/>
      <c r="K48" s="68"/>
    </row>
    <row r="49" spans="1:11" ht="45" customHeight="1" x14ac:dyDescent="0.2">
      <c r="A49" s="90"/>
      <c r="B49" s="91"/>
      <c r="C49" s="57"/>
      <c r="D49" s="57"/>
      <c r="E49" s="21" t="s">
        <v>78</v>
      </c>
      <c r="F49" s="2">
        <f>(F48/0.8)-F48</f>
        <v>0.125</v>
      </c>
      <c r="G49" s="2" t="s">
        <v>72</v>
      </c>
      <c r="H49" s="57"/>
      <c r="I49" s="7"/>
      <c r="J49" s="10"/>
      <c r="K49" s="68"/>
    </row>
    <row r="50" spans="1:11" ht="42.95" customHeight="1" x14ac:dyDescent="0.2">
      <c r="A50" s="90"/>
      <c r="B50" s="91"/>
      <c r="C50" s="72" t="s">
        <v>28</v>
      </c>
      <c r="D50" s="72"/>
      <c r="E50" s="72"/>
      <c r="F50" s="72"/>
      <c r="G50" s="72"/>
      <c r="H50" s="72"/>
      <c r="I50" s="72"/>
      <c r="J50" s="72"/>
      <c r="K50" s="72"/>
    </row>
    <row r="51" spans="1:11" ht="32.1" customHeight="1" x14ac:dyDescent="0.2">
      <c r="A51" s="34" t="s">
        <v>2</v>
      </c>
      <c r="B51" s="24"/>
      <c r="C51" s="73"/>
      <c r="D51" s="73"/>
      <c r="E51" s="73"/>
      <c r="F51" s="73"/>
      <c r="G51" s="73"/>
      <c r="H51" s="73"/>
      <c r="I51" s="73"/>
      <c r="J51" s="73"/>
      <c r="K51" s="25">
        <f>((SUM(K8:K14)*0.35)+(SUM(K16:K23)*0.35)+((SUM(K25:K42)*0.1))+((SUM(K44:K49)*0.2)))*0.5</f>
        <v>0</v>
      </c>
    </row>
    <row r="52" spans="1:11" ht="51" customHeight="1" x14ac:dyDescent="0.2">
      <c r="A52" s="53" t="s">
        <v>34</v>
      </c>
      <c r="B52" s="59">
        <v>0.25</v>
      </c>
      <c r="C52" s="57" t="s">
        <v>127</v>
      </c>
      <c r="D52" s="58">
        <v>0.2</v>
      </c>
      <c r="E52" s="15" t="s">
        <v>79</v>
      </c>
      <c r="F52" s="2">
        <v>80</v>
      </c>
      <c r="G52" s="2" t="s">
        <v>88</v>
      </c>
      <c r="H52" s="57">
        <v>100</v>
      </c>
      <c r="I52" s="2"/>
      <c r="J52" s="4"/>
      <c r="K52" s="56">
        <f>IF(SUM((F52*J52)+(F53*J53)+(F54*J54))&gt;H52,H52,SUM((F52*J52)+(F53*J53)+(F54*J54)))</f>
        <v>0</v>
      </c>
    </row>
    <row r="53" spans="1:11" ht="57" customHeight="1" x14ac:dyDescent="0.2">
      <c r="A53" s="54"/>
      <c r="B53" s="60"/>
      <c r="C53" s="57"/>
      <c r="D53" s="58"/>
      <c r="E53" s="15" t="s">
        <v>80</v>
      </c>
      <c r="F53" s="2">
        <v>5</v>
      </c>
      <c r="G53" s="2" t="s">
        <v>89</v>
      </c>
      <c r="H53" s="57"/>
      <c r="I53" s="2"/>
      <c r="J53" s="4"/>
      <c r="K53" s="56"/>
    </row>
    <row r="54" spans="1:11" ht="44.25" customHeight="1" x14ac:dyDescent="0.2">
      <c r="A54" s="54"/>
      <c r="B54" s="60"/>
      <c r="C54" s="57"/>
      <c r="D54" s="58"/>
      <c r="E54" s="15" t="s">
        <v>81</v>
      </c>
      <c r="F54" s="2">
        <f>(F53/0.8)-F53</f>
        <v>1.25</v>
      </c>
      <c r="G54" s="2" t="s">
        <v>89</v>
      </c>
      <c r="H54" s="57"/>
      <c r="I54" s="2"/>
      <c r="J54" s="4"/>
      <c r="K54" s="56"/>
    </row>
    <row r="55" spans="1:11" ht="42.95" customHeight="1" x14ac:dyDescent="0.2">
      <c r="A55" s="54"/>
      <c r="B55" s="60"/>
      <c r="C55" s="43" t="s">
        <v>26</v>
      </c>
      <c r="D55" s="43"/>
      <c r="E55" s="43"/>
      <c r="F55" s="43"/>
      <c r="G55" s="43"/>
      <c r="H55" s="43"/>
      <c r="I55" s="43"/>
      <c r="J55" s="43"/>
      <c r="K55" s="43"/>
    </row>
    <row r="56" spans="1:11" ht="57.95" customHeight="1" x14ac:dyDescent="0.2">
      <c r="A56" s="54"/>
      <c r="B56" s="60"/>
      <c r="C56" s="57" t="s">
        <v>126</v>
      </c>
      <c r="D56" s="58">
        <v>0.1</v>
      </c>
      <c r="E56" s="15" t="s">
        <v>82</v>
      </c>
      <c r="F56" s="2">
        <v>5</v>
      </c>
      <c r="G56" s="2" t="s">
        <v>90</v>
      </c>
      <c r="H56" s="57">
        <v>100</v>
      </c>
      <c r="I56" s="7"/>
      <c r="J56" s="18"/>
      <c r="K56" s="68">
        <f>IF(SUM((F56*J56)+(F57*J57)+(F58*J58)+(F59*J59)+(F60*J60)+(F61*J61))&gt;H56,H56,SUM((F56*J56)+(F57*J57)+(F58*J58)+(F59*J59)+(F60*J60)+(F61*J61)))</f>
        <v>0</v>
      </c>
    </row>
    <row r="57" spans="1:11" ht="57.95" customHeight="1" x14ac:dyDescent="0.2">
      <c r="A57" s="54"/>
      <c r="B57" s="60"/>
      <c r="C57" s="57"/>
      <c r="D57" s="58"/>
      <c r="E57" s="15" t="s">
        <v>83</v>
      </c>
      <c r="F57" s="2">
        <f>(F56/0.8)-F56</f>
        <v>1.25</v>
      </c>
      <c r="G57" s="2" t="s">
        <v>90</v>
      </c>
      <c r="H57" s="57"/>
      <c r="I57" s="7"/>
      <c r="J57" s="18"/>
      <c r="K57" s="68"/>
    </row>
    <row r="58" spans="1:11" ht="57.95" customHeight="1" x14ac:dyDescent="0.2">
      <c r="A58" s="54"/>
      <c r="B58" s="60"/>
      <c r="C58" s="57"/>
      <c r="D58" s="58"/>
      <c r="E58" s="16" t="s">
        <v>84</v>
      </c>
      <c r="F58" s="2">
        <v>2.5</v>
      </c>
      <c r="G58" s="2" t="s">
        <v>91</v>
      </c>
      <c r="H58" s="57"/>
      <c r="I58" s="7"/>
      <c r="J58" s="18"/>
      <c r="K58" s="68"/>
    </row>
    <row r="59" spans="1:11" ht="57.95" customHeight="1" x14ac:dyDescent="0.2">
      <c r="A59" s="54"/>
      <c r="B59" s="60"/>
      <c r="C59" s="57"/>
      <c r="D59" s="58"/>
      <c r="E59" s="16" t="s">
        <v>85</v>
      </c>
      <c r="F59" s="2">
        <f>(F58/0.8)-F58</f>
        <v>0.625</v>
      </c>
      <c r="G59" s="2" t="s">
        <v>91</v>
      </c>
      <c r="H59" s="57"/>
      <c r="I59" s="7"/>
      <c r="J59" s="18"/>
      <c r="K59" s="68"/>
    </row>
    <row r="60" spans="1:11" ht="44.25" customHeight="1" x14ac:dyDescent="0.2">
      <c r="A60" s="54"/>
      <c r="B60" s="60"/>
      <c r="C60" s="57"/>
      <c r="D60" s="57"/>
      <c r="E60" s="16" t="s">
        <v>86</v>
      </c>
      <c r="F60" s="2">
        <v>50</v>
      </c>
      <c r="G60" s="2" t="s">
        <v>92</v>
      </c>
      <c r="H60" s="57"/>
      <c r="I60" s="7"/>
      <c r="J60" s="18"/>
      <c r="K60" s="68"/>
    </row>
    <row r="61" spans="1:11" ht="63.95" customHeight="1" x14ac:dyDescent="0.2">
      <c r="A61" s="54"/>
      <c r="B61" s="60"/>
      <c r="C61" s="57"/>
      <c r="D61" s="57"/>
      <c r="E61" s="16" t="s">
        <v>87</v>
      </c>
      <c r="F61" s="2">
        <f>(F60/0.8)-F60</f>
        <v>12.5</v>
      </c>
      <c r="G61" s="2" t="s">
        <v>92</v>
      </c>
      <c r="H61" s="57"/>
      <c r="I61" s="7"/>
      <c r="J61" s="18"/>
      <c r="K61" s="68"/>
    </row>
    <row r="62" spans="1:11" ht="37.5" customHeight="1" x14ac:dyDescent="0.2">
      <c r="A62" s="54"/>
      <c r="B62" s="60"/>
      <c r="C62" s="43" t="s">
        <v>26</v>
      </c>
      <c r="D62" s="43"/>
      <c r="E62" s="43"/>
      <c r="F62" s="43"/>
      <c r="G62" s="43"/>
      <c r="H62" s="43"/>
      <c r="I62" s="43"/>
      <c r="J62" s="43"/>
      <c r="K62" s="43"/>
    </row>
    <row r="63" spans="1:11" ht="65.099999999999994" customHeight="1" x14ac:dyDescent="0.2">
      <c r="A63" s="54"/>
      <c r="B63" s="60"/>
      <c r="C63" s="57" t="s">
        <v>125</v>
      </c>
      <c r="D63" s="58">
        <v>0.1</v>
      </c>
      <c r="E63" s="11" t="s">
        <v>93</v>
      </c>
      <c r="F63" s="2">
        <v>5</v>
      </c>
      <c r="G63" s="2" t="s">
        <v>101</v>
      </c>
      <c r="H63" s="57">
        <v>100</v>
      </c>
      <c r="I63" s="7"/>
      <c r="J63" s="10"/>
      <c r="K63" s="56">
        <f>IF(SUM((F63*J63)+(F64*J64)+(F65*J65)+(F66*J66)+(F67*J67)+(F68*J68)+(F69*J69)+(F70*J70))&gt;H63,H63,SUM((F63*J63)+(F64*J64)+(F65*J65)+(F66*J66)+(F67*J67)+(F68*J68)+(F69*J69)+(F70*J70)))</f>
        <v>0</v>
      </c>
    </row>
    <row r="64" spans="1:11" ht="66.95" customHeight="1" x14ac:dyDescent="0.2">
      <c r="A64" s="54"/>
      <c r="B64" s="60"/>
      <c r="C64" s="57"/>
      <c r="D64" s="58"/>
      <c r="E64" s="11" t="s">
        <v>94</v>
      </c>
      <c r="F64" s="2">
        <f>(F63/0.8)-F63</f>
        <v>1.25</v>
      </c>
      <c r="G64" s="2" t="s">
        <v>101</v>
      </c>
      <c r="H64" s="57"/>
      <c r="I64" s="7"/>
      <c r="J64" s="10"/>
      <c r="K64" s="56"/>
    </row>
    <row r="65" spans="1:12" ht="36.950000000000003" customHeight="1" x14ac:dyDescent="0.2">
      <c r="A65" s="54"/>
      <c r="B65" s="60"/>
      <c r="C65" s="57"/>
      <c r="D65" s="58"/>
      <c r="E65" s="11" t="s">
        <v>95</v>
      </c>
      <c r="F65" s="2">
        <v>5</v>
      </c>
      <c r="G65" s="2" t="s">
        <v>102</v>
      </c>
      <c r="H65" s="57"/>
      <c r="I65" s="7"/>
      <c r="J65" s="10"/>
      <c r="K65" s="56"/>
    </row>
    <row r="66" spans="1:12" ht="36.950000000000003" customHeight="1" x14ac:dyDescent="0.2">
      <c r="A66" s="54"/>
      <c r="B66" s="60"/>
      <c r="C66" s="57"/>
      <c r="D66" s="58"/>
      <c r="E66" s="11" t="s">
        <v>96</v>
      </c>
      <c r="F66" s="2">
        <f>(F65/0.8)-F65</f>
        <v>1.25</v>
      </c>
      <c r="G66" s="2" t="s">
        <v>102</v>
      </c>
      <c r="H66" s="57"/>
      <c r="I66" s="7"/>
      <c r="J66" s="10"/>
      <c r="K66" s="56"/>
    </row>
    <row r="67" spans="1:12" ht="57" customHeight="1" x14ac:dyDescent="0.2">
      <c r="A67" s="54"/>
      <c r="B67" s="60"/>
      <c r="C67" s="57"/>
      <c r="D67" s="58"/>
      <c r="E67" s="11" t="s">
        <v>97</v>
      </c>
      <c r="F67" s="2">
        <v>2.5</v>
      </c>
      <c r="G67" s="2" t="s">
        <v>103</v>
      </c>
      <c r="H67" s="57"/>
      <c r="I67" s="7"/>
      <c r="J67" s="10"/>
      <c r="K67" s="56"/>
    </row>
    <row r="68" spans="1:12" ht="38.1" customHeight="1" x14ac:dyDescent="0.2">
      <c r="A68" s="54"/>
      <c r="B68" s="60"/>
      <c r="C68" s="57"/>
      <c r="D68" s="58"/>
      <c r="E68" s="11" t="s">
        <v>98</v>
      </c>
      <c r="F68" s="2">
        <f>(F67/0.8)-F67</f>
        <v>0.625</v>
      </c>
      <c r="G68" s="2" t="s">
        <v>103</v>
      </c>
      <c r="H68" s="57"/>
      <c r="I68" s="7"/>
      <c r="J68" s="10"/>
      <c r="K68" s="56"/>
    </row>
    <row r="69" spans="1:12" ht="74.099999999999994" customHeight="1" x14ac:dyDescent="0.2">
      <c r="A69" s="54"/>
      <c r="B69" s="60"/>
      <c r="C69" s="57"/>
      <c r="D69" s="58"/>
      <c r="E69" s="11" t="s">
        <v>99</v>
      </c>
      <c r="F69" s="2">
        <v>2.5</v>
      </c>
      <c r="G69" s="2" t="s">
        <v>104</v>
      </c>
      <c r="H69" s="57"/>
      <c r="I69" s="7"/>
      <c r="J69" s="10"/>
      <c r="K69" s="56"/>
    </row>
    <row r="70" spans="1:12" ht="63.95" customHeight="1" x14ac:dyDescent="0.2">
      <c r="A70" s="54"/>
      <c r="B70" s="60"/>
      <c r="C70" s="57"/>
      <c r="D70" s="58"/>
      <c r="E70" s="11" t="s">
        <v>100</v>
      </c>
      <c r="F70" s="2">
        <f>(F69/0.8)-F69</f>
        <v>0.625</v>
      </c>
      <c r="G70" s="2" t="s">
        <v>104</v>
      </c>
      <c r="H70" s="57"/>
      <c r="I70" s="7"/>
      <c r="J70" s="10"/>
      <c r="K70" s="56"/>
    </row>
    <row r="71" spans="1:12" ht="27.95" customHeight="1" x14ac:dyDescent="0.2">
      <c r="A71" s="54"/>
      <c r="B71" s="60"/>
      <c r="C71" s="43" t="s">
        <v>26</v>
      </c>
      <c r="D71" s="43"/>
      <c r="E71" s="43"/>
      <c r="F71" s="43"/>
      <c r="G71" s="43"/>
      <c r="H71" s="43"/>
      <c r="I71" s="43"/>
      <c r="J71" s="43"/>
      <c r="K71" s="43"/>
    </row>
    <row r="72" spans="1:12" ht="72" customHeight="1" x14ac:dyDescent="0.2">
      <c r="A72" s="54"/>
      <c r="B72" s="60"/>
      <c r="C72" s="57" t="s">
        <v>124</v>
      </c>
      <c r="D72" s="58">
        <v>0.1</v>
      </c>
      <c r="E72" s="11" t="s">
        <v>105</v>
      </c>
      <c r="F72" s="2">
        <v>5</v>
      </c>
      <c r="G72" s="2" t="s">
        <v>107</v>
      </c>
      <c r="H72" s="86">
        <v>100</v>
      </c>
      <c r="I72" s="22"/>
      <c r="J72" s="22"/>
      <c r="K72" s="68">
        <f>IF(SUM((F72*J72)+(F73*J73))&gt;H72,H72,SUM((F72*J72)+(F73*J73)))</f>
        <v>0</v>
      </c>
    </row>
    <row r="73" spans="1:12" ht="89.1" customHeight="1" x14ac:dyDescent="0.2">
      <c r="A73" s="54"/>
      <c r="B73" s="60"/>
      <c r="C73" s="57"/>
      <c r="D73" s="58"/>
      <c r="E73" s="15" t="s">
        <v>106</v>
      </c>
      <c r="F73" s="2">
        <f>(F72/0.8)-F72</f>
        <v>1.25</v>
      </c>
      <c r="G73" s="2" t="s">
        <v>107</v>
      </c>
      <c r="H73" s="86"/>
      <c r="I73" s="7"/>
      <c r="J73" s="10"/>
      <c r="K73" s="68"/>
      <c r="L73" s="19"/>
    </row>
    <row r="74" spans="1:12" ht="36" customHeight="1" x14ac:dyDescent="0.2">
      <c r="A74" s="54"/>
      <c r="B74" s="60"/>
      <c r="C74" s="43" t="s">
        <v>26</v>
      </c>
      <c r="D74" s="43"/>
      <c r="E74" s="43"/>
      <c r="F74" s="43"/>
      <c r="G74" s="43"/>
      <c r="H74" s="43"/>
      <c r="I74" s="43"/>
      <c r="J74" s="43"/>
      <c r="K74" s="43"/>
    </row>
    <row r="75" spans="1:12" ht="81.95" customHeight="1" x14ac:dyDescent="0.2">
      <c r="A75" s="54"/>
      <c r="B75" s="60"/>
      <c r="C75" s="2" t="s">
        <v>123</v>
      </c>
      <c r="D75" s="39">
        <v>0.25</v>
      </c>
      <c r="E75" s="11" t="s">
        <v>108</v>
      </c>
      <c r="F75" s="2">
        <v>1</v>
      </c>
      <c r="G75" s="2" t="s">
        <v>109</v>
      </c>
      <c r="H75" s="7">
        <v>100</v>
      </c>
      <c r="I75" s="22"/>
      <c r="J75" s="22"/>
      <c r="K75" s="10">
        <f>IF(SUM((F75*J75))&gt;H75,H75,SUM((F75*J75)))</f>
        <v>0</v>
      </c>
    </row>
    <row r="76" spans="1:12" ht="81.95" customHeight="1" x14ac:dyDescent="0.2">
      <c r="A76" s="54"/>
      <c r="B76" s="60"/>
      <c r="C76" s="43" t="s">
        <v>26</v>
      </c>
      <c r="D76" s="43"/>
      <c r="E76" s="43"/>
      <c r="F76" s="43"/>
      <c r="G76" s="43"/>
      <c r="H76" s="43"/>
      <c r="I76" s="43"/>
      <c r="J76" s="43"/>
      <c r="K76" s="43"/>
    </row>
    <row r="77" spans="1:12" ht="81.95" customHeight="1" x14ac:dyDescent="0.2">
      <c r="A77" s="54"/>
      <c r="B77" s="60"/>
      <c r="C77" s="47" t="s">
        <v>122</v>
      </c>
      <c r="D77" s="49">
        <v>0.25</v>
      </c>
      <c r="E77" s="9" t="s">
        <v>110</v>
      </c>
      <c r="F77" s="2">
        <v>60</v>
      </c>
      <c r="G77" s="40" t="s">
        <v>114</v>
      </c>
      <c r="H77" s="62">
        <v>100</v>
      </c>
      <c r="I77" s="14"/>
      <c r="J77" s="10"/>
      <c r="K77" s="65">
        <f>IF(SUM((F77*J77)+(F78*J78)+(F79*J79)+(F80*J80))&gt;H77,H77,SUM((F77*J77)+(F78*J78)+(F79*J79)+(F80*J80)))</f>
        <v>0</v>
      </c>
    </row>
    <row r="78" spans="1:12" ht="57" customHeight="1" x14ac:dyDescent="0.2">
      <c r="A78" s="54"/>
      <c r="B78" s="60"/>
      <c r="C78" s="47"/>
      <c r="D78" s="49"/>
      <c r="E78" s="41" t="s">
        <v>111</v>
      </c>
      <c r="F78" s="2">
        <v>30</v>
      </c>
      <c r="G78" s="40" t="s">
        <v>114</v>
      </c>
      <c r="H78" s="63"/>
      <c r="I78" s="14"/>
      <c r="J78" s="10"/>
      <c r="K78" s="66"/>
    </row>
    <row r="79" spans="1:12" ht="60.95" customHeight="1" x14ac:dyDescent="0.2">
      <c r="A79" s="54"/>
      <c r="B79" s="60"/>
      <c r="C79" s="47"/>
      <c r="D79" s="49"/>
      <c r="E79" s="9" t="s">
        <v>112</v>
      </c>
      <c r="F79" s="2">
        <v>50</v>
      </c>
      <c r="G79" s="40" t="s">
        <v>114</v>
      </c>
      <c r="H79" s="63"/>
      <c r="I79" s="14"/>
      <c r="J79" s="10"/>
      <c r="K79" s="66"/>
    </row>
    <row r="80" spans="1:12" ht="89.1" customHeight="1" x14ac:dyDescent="0.2">
      <c r="A80" s="54"/>
      <c r="B80" s="60"/>
      <c r="C80" s="48"/>
      <c r="D80" s="50"/>
      <c r="E80" s="41" t="s">
        <v>113</v>
      </c>
      <c r="F80" s="2">
        <v>30</v>
      </c>
      <c r="G80" s="40" t="s">
        <v>115</v>
      </c>
      <c r="H80" s="64"/>
      <c r="I80" s="14"/>
      <c r="J80" s="10"/>
      <c r="K80" s="67"/>
    </row>
    <row r="81" spans="1:11" ht="35.1" customHeight="1" x14ac:dyDescent="0.2">
      <c r="A81" s="55"/>
      <c r="B81" s="61"/>
      <c r="C81" s="44" t="s">
        <v>26</v>
      </c>
      <c r="D81" s="45"/>
      <c r="E81" s="45"/>
      <c r="F81" s="45"/>
      <c r="G81" s="45"/>
      <c r="H81" s="45"/>
      <c r="I81" s="45"/>
      <c r="J81" s="45"/>
      <c r="K81" s="46"/>
    </row>
    <row r="82" spans="1:11" ht="33" customHeight="1" x14ac:dyDescent="0.2">
      <c r="A82" s="35" t="s">
        <v>1</v>
      </c>
      <c r="B82" s="26"/>
      <c r="C82" s="87"/>
      <c r="D82" s="88"/>
      <c r="E82" s="88"/>
      <c r="F82" s="88"/>
      <c r="G82" s="88"/>
      <c r="H82" s="88"/>
      <c r="I82" s="88"/>
      <c r="J82" s="89"/>
      <c r="K82" s="27">
        <f>(((K52)*0.2)+((K56)*0.1)+((K63)*0.1)+((K72)*0.1)+((K75)*0.25)+((K77)*0.25))*B52</f>
        <v>0</v>
      </c>
    </row>
    <row r="83" spans="1:11" ht="57.95" customHeight="1" x14ac:dyDescent="0.2">
      <c r="A83" s="51" t="s">
        <v>35</v>
      </c>
      <c r="B83" s="52">
        <v>0.25</v>
      </c>
      <c r="C83" s="57" t="s">
        <v>121</v>
      </c>
      <c r="D83" s="58">
        <v>1</v>
      </c>
      <c r="E83" s="11" t="s">
        <v>116</v>
      </c>
      <c r="F83" s="2">
        <v>10</v>
      </c>
      <c r="G83" s="57" t="s">
        <v>120</v>
      </c>
      <c r="H83" s="86">
        <v>100</v>
      </c>
      <c r="I83" s="17"/>
      <c r="J83" s="10"/>
      <c r="K83" s="68">
        <f>IF(SUM((F83*J83)+(J84*F84)+(J85*F85)+(J86*F86))&gt;H83,H83,SUM(F83*J83)+(F84*J84)+(J85*F85)+(J86*F86))</f>
        <v>0</v>
      </c>
    </row>
    <row r="84" spans="1:11" ht="53.1" customHeight="1" x14ac:dyDescent="0.2">
      <c r="A84" s="51"/>
      <c r="B84" s="52"/>
      <c r="C84" s="57"/>
      <c r="D84" s="57"/>
      <c r="E84" s="11" t="s">
        <v>117</v>
      </c>
      <c r="F84" s="2">
        <v>20</v>
      </c>
      <c r="G84" s="57"/>
      <c r="H84" s="86"/>
      <c r="I84" s="17"/>
      <c r="J84" s="10"/>
      <c r="K84" s="68"/>
    </row>
    <row r="85" spans="1:11" ht="54" customHeight="1" x14ac:dyDescent="0.2">
      <c r="A85" s="51"/>
      <c r="B85" s="52"/>
      <c r="C85" s="57"/>
      <c r="D85" s="57"/>
      <c r="E85" s="11" t="s">
        <v>118</v>
      </c>
      <c r="F85" s="2">
        <v>40</v>
      </c>
      <c r="G85" s="57"/>
      <c r="H85" s="86"/>
      <c r="I85" s="2"/>
      <c r="J85" s="10"/>
      <c r="K85" s="86"/>
    </row>
    <row r="86" spans="1:11" ht="48.95" customHeight="1" x14ac:dyDescent="0.2">
      <c r="A86" s="51"/>
      <c r="B86" s="52"/>
      <c r="C86" s="57"/>
      <c r="D86" s="57"/>
      <c r="E86" s="11" t="s">
        <v>119</v>
      </c>
      <c r="F86" s="2">
        <v>30</v>
      </c>
      <c r="G86" s="57"/>
      <c r="H86" s="86"/>
      <c r="I86" s="2"/>
      <c r="J86" s="10"/>
      <c r="K86" s="86"/>
    </row>
    <row r="87" spans="1:11" ht="30" customHeight="1" x14ac:dyDescent="0.2">
      <c r="A87" s="51"/>
      <c r="B87" s="52"/>
      <c r="C87" s="44" t="s">
        <v>26</v>
      </c>
      <c r="D87" s="45"/>
      <c r="E87" s="45"/>
      <c r="F87" s="45"/>
      <c r="G87" s="45"/>
      <c r="H87" s="45"/>
      <c r="I87" s="45"/>
      <c r="J87" s="45"/>
      <c r="K87" s="46"/>
    </row>
    <row r="88" spans="1:11" ht="39.950000000000003" customHeight="1" x14ac:dyDescent="0.2">
      <c r="A88" s="36" t="s">
        <v>3</v>
      </c>
      <c r="B88" s="28"/>
      <c r="C88" s="83"/>
      <c r="D88" s="84"/>
      <c r="E88" s="84"/>
      <c r="F88" s="84"/>
      <c r="G88" s="84"/>
      <c r="H88" s="84"/>
      <c r="I88" s="84"/>
      <c r="J88" s="85"/>
      <c r="K88" s="29">
        <f>K83*B83</f>
        <v>0</v>
      </c>
    </row>
    <row r="89" spans="1:11" x14ac:dyDescent="0.2">
      <c r="A89" s="14"/>
      <c r="B89" s="14"/>
      <c r="C89" s="14"/>
      <c r="D89" s="14"/>
      <c r="E89" s="23"/>
      <c r="F89" s="14"/>
      <c r="G89" s="14"/>
      <c r="H89" s="14"/>
      <c r="I89" s="14"/>
      <c r="J89" s="14"/>
      <c r="K89" s="14"/>
    </row>
    <row r="90" spans="1:11" x14ac:dyDescent="0.2">
      <c r="A90" s="37" t="s">
        <v>5</v>
      </c>
      <c r="B90" s="38"/>
      <c r="C90" s="80"/>
      <c r="D90" s="81"/>
      <c r="E90" s="81"/>
      <c r="F90" s="81"/>
      <c r="G90" s="81"/>
      <c r="H90" s="81"/>
      <c r="I90" s="81"/>
      <c r="J90" s="82"/>
      <c r="K90" s="30">
        <f>K51+K82+K88</f>
        <v>0</v>
      </c>
    </row>
  </sheetData>
  <mergeCells count="81">
    <mergeCell ref="A8:A50"/>
    <mergeCell ref="B8:B50"/>
    <mergeCell ref="C44:C49"/>
    <mergeCell ref="D44:D49"/>
    <mergeCell ref="K44:K49"/>
    <mergeCell ref="H44:H49"/>
    <mergeCell ref="H16:H23"/>
    <mergeCell ref="C25:C42"/>
    <mergeCell ref="D25:D42"/>
    <mergeCell ref="H25:H42"/>
    <mergeCell ref="K25:K42"/>
    <mergeCell ref="C43:K43"/>
    <mergeCell ref="K8:K12"/>
    <mergeCell ref="K13:K14"/>
    <mergeCell ref="C8:C14"/>
    <mergeCell ref="D8:D14"/>
    <mergeCell ref="C90:J90"/>
    <mergeCell ref="C88:J88"/>
    <mergeCell ref="K83:K86"/>
    <mergeCell ref="C83:C86"/>
    <mergeCell ref="C62:K62"/>
    <mergeCell ref="C71:K71"/>
    <mergeCell ref="C63:C70"/>
    <mergeCell ref="D63:D70"/>
    <mergeCell ref="D83:D86"/>
    <mergeCell ref="G83:G86"/>
    <mergeCell ref="H83:H86"/>
    <mergeCell ref="C72:C73"/>
    <mergeCell ref="D72:D73"/>
    <mergeCell ref="H72:H73"/>
    <mergeCell ref="C82:J82"/>
    <mergeCell ref="C74:K74"/>
    <mergeCell ref="H56:H61"/>
    <mergeCell ref="K56:K61"/>
    <mergeCell ref="A2:K2"/>
    <mergeCell ref="A4:B4"/>
    <mergeCell ref="H6:H7"/>
    <mergeCell ref="I6:I7"/>
    <mergeCell ref="K6:K7"/>
    <mergeCell ref="F6:F7"/>
    <mergeCell ref="J6:J7"/>
    <mergeCell ref="A5:A7"/>
    <mergeCell ref="B5:B7"/>
    <mergeCell ref="C5:C7"/>
    <mergeCell ref="D5:D7"/>
    <mergeCell ref="A3:K3"/>
    <mergeCell ref="E5:E7"/>
    <mergeCell ref="J5:K5"/>
    <mergeCell ref="C50:K50"/>
    <mergeCell ref="C51:J51"/>
    <mergeCell ref="H8:H12"/>
    <mergeCell ref="H13:H14"/>
    <mergeCell ref="K16:K23"/>
    <mergeCell ref="C4:K4"/>
    <mergeCell ref="C15:K15"/>
    <mergeCell ref="C16:C23"/>
    <mergeCell ref="C24:K24"/>
    <mergeCell ref="D16:D23"/>
    <mergeCell ref="F5:H5"/>
    <mergeCell ref="G6:G7"/>
    <mergeCell ref="A83:A87"/>
    <mergeCell ref="B83:B87"/>
    <mergeCell ref="A52:A81"/>
    <mergeCell ref="K63:K70"/>
    <mergeCell ref="C55:K55"/>
    <mergeCell ref="C56:C61"/>
    <mergeCell ref="D56:D61"/>
    <mergeCell ref="C52:C54"/>
    <mergeCell ref="B52:B81"/>
    <mergeCell ref="H77:H80"/>
    <mergeCell ref="K77:K80"/>
    <mergeCell ref="K72:K73"/>
    <mergeCell ref="H63:H70"/>
    <mergeCell ref="H52:H54"/>
    <mergeCell ref="K52:K54"/>
    <mergeCell ref="D52:D54"/>
    <mergeCell ref="C76:K76"/>
    <mergeCell ref="C81:K81"/>
    <mergeCell ref="C87:K87"/>
    <mergeCell ref="C77:C80"/>
    <mergeCell ref="D77:D80"/>
  </mergeCells>
  <pageMargins left="0.70866141732283472" right="0.70866141732283472" top="0.74803149606299213" bottom="0.74803149606299213" header="0.31496062992125984" footer="0.31496062992125984"/>
  <pageSetup paperSize="9" scale="41" orientation="portrait" r:id="rId1"/>
  <drawing r:id="rId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ColWidth="8.85546875" defaultRowHeight="15" x14ac:dyDescent="0.25"/>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8.85546875" defaultRowHeight="15" x14ac:dyDescent="0.25"/>
  <sheetData/>
  <pageMargins left="0.7" right="0.7" top="0.75" bottom="0.75" header="0.3" footer="0.3"/>
  <pageSetup paperSize="9" orientation="portrait" r:id="rId1"/>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3</vt:i4>
      </vt:variant>
      <vt:variant>
        <vt:lpstr>Intervalos com Nome</vt:lpstr>
      </vt:variant>
      <vt:variant>
        <vt:i4>1</vt:i4>
      </vt:variant>
    </vt:vector>
  </HeadingPairs>
  <TitlesOfParts>
    <vt:vector size="4" baseType="lpstr">
      <vt:lpstr>Folha1</vt:lpstr>
      <vt:lpstr>Folha2</vt:lpstr>
      <vt:lpstr>Folha3</vt:lpstr>
      <vt:lpstr>Folha1!Área_de_Impressão</vt:lpstr>
    </vt:vector>
  </TitlesOfParts>
  <Manager/>
  <Company>ESS - Presidente</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GRELHA</dc:title>
  <dc:subject/>
  <dc:creator>cprudencio@ess.ipp.pt</dc:creator>
  <cp:keywords/>
  <dc:description/>
  <cp:lastModifiedBy>Luis Manuel Cerqueira Crispim</cp:lastModifiedBy>
  <cp:lastPrinted>2025-11-07T16:18:21Z</cp:lastPrinted>
  <dcterms:created xsi:type="dcterms:W3CDTF">2013-01-31T13:23:20Z</dcterms:created>
  <dcterms:modified xsi:type="dcterms:W3CDTF">2025-11-07T16:19:20Z</dcterms:modified>
  <cp:category/>
</cp:coreProperties>
</file>