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ipppt-my.sharepoint.com/personal/mav_ess_ipp_pt/Documents/ESS/CQB_GESTÃO/CONCURSO PROFESSOR ADJUNTO 2025/"/>
    </mc:Choice>
  </mc:AlternateContent>
  <xr:revisionPtr revIDLastSave="19" documentId="8_{9B38398E-BD9D-4AD5-BF32-1B99396DACC3}" xr6:coauthVersionLast="47" xr6:coauthVersionMax="47" xr10:uidLastSave="{82FC78F9-BB20-43E9-BC81-2E39FE7B043F}"/>
  <bookViews>
    <workbookView xWindow="-120" yWindow="-120" windowWidth="29040" windowHeight="15720" xr2:uid="{D0ECD8FF-B52C-4EC3-A940-A34320E4DEEE}"/>
  </bookViews>
  <sheets>
    <sheet name="MO.386 Prof Adj CQB BQ BT S AA" sheetId="1" r:id="rId1"/>
  </sheets>
  <definedNames>
    <definedName name="_xlnm.Print_Area" localSheetId="0">'MO.386 Prof Adj CQB BQ BT S AA'!$A$1:$L$93</definedName>
    <definedName name="_xlnm.Print_Titles" localSheetId="0">'MO.386 Prof Adj CQB BQ BT S AA'!$5:$7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8" i="1" l="1"/>
  <c r="K87" i="1"/>
  <c r="K86" i="1"/>
  <c r="K84" i="1"/>
  <c r="K83" i="1"/>
  <c r="K82" i="1"/>
  <c r="K80" i="1"/>
  <c r="K79" i="1"/>
  <c r="K78" i="1"/>
  <c r="K77" i="1"/>
  <c r="K76" i="1"/>
  <c r="K75" i="1"/>
  <c r="K74" i="1"/>
  <c r="K73" i="1"/>
  <c r="K67" i="1"/>
  <c r="K64" i="1"/>
  <c r="K58" i="1"/>
  <c r="K72" i="1" s="1"/>
  <c r="K52" i="1"/>
  <c r="K49" i="1"/>
  <c r="K44" i="1"/>
  <c r="K42" i="1"/>
  <c r="K41" i="1"/>
  <c r="K39" i="1"/>
  <c r="K34" i="1"/>
  <c r="K29" i="1"/>
  <c r="K26" i="1"/>
  <c r="K57" i="1" s="1"/>
  <c r="K23" i="1"/>
  <c r="K22" i="1"/>
  <c r="K21" i="1"/>
  <c r="K20" i="1"/>
  <c r="K15" i="1"/>
  <c r="K14" i="1"/>
  <c r="K13" i="1"/>
  <c r="K11" i="1"/>
  <c r="K8" i="1"/>
  <c r="K25" i="1" s="1"/>
  <c r="K90" i="1" l="1"/>
  <c r="K91" i="1" s="1"/>
</calcChain>
</file>

<file path=xl/sharedStrings.xml><?xml version="1.0" encoding="utf-8"?>
<sst xmlns="http://schemas.openxmlformats.org/spreadsheetml/2006/main" count="171" uniqueCount="143">
  <si>
    <t>Documental selection process for hiring a faculty member at the level of Assistant Professor in the field of Biochemistry and Biotechnology in Health</t>
  </si>
  <si>
    <t>Details of the selection and ranking criteria provided in the Call for Applications</t>
  </si>
  <si>
    <t>Candidato:</t>
  </si>
  <si>
    <t>Criteria</t>
  </si>
  <si>
    <t>Pond.</t>
  </si>
  <si>
    <t>Subcriteria</t>
  </si>
  <si>
    <t>Maximum Weighting</t>
  </si>
  <si>
    <t>Parameters</t>
  </si>
  <si>
    <t>Scoring</t>
  </si>
  <si>
    <t>Assigned Score</t>
  </si>
  <si>
    <t>Location in CV</t>
  </si>
  <si>
    <t>Points Assigned per Item</t>
  </si>
  <si>
    <t>Item</t>
  </si>
  <si>
    <t>Item Maximum Score</t>
  </si>
  <si>
    <t>Nº de atividades</t>
  </si>
  <si>
    <t>Quantification based on the number of years or activities, to be completed by the jury member</t>
  </si>
  <si>
    <t>Pedagogical Capacity Dimension</t>
  </si>
  <si>
    <t>Experience and dedication to teaching in the area for which the selection process is open: if in Biochemistry and Biotechnology but not in Health, count half.</t>
  </si>
  <si>
    <t>Relevant experience in the area for which the selection process was opened, as a full-time or equivalent faculty member in higher education.</t>
  </si>
  <si>
    <t>Years</t>
  </si>
  <si>
    <t>Sum of the percentage of equivalent employment for less than 5 years of full-time annual contracts (in this case, fill in only J9).</t>
  </si>
  <si>
    <t>Sum of the percentage of equivalent employment for five or more years of full-time annual contracts (in this case, fill in only J10).</t>
  </si>
  <si>
    <t>Teaching of curricular units within study cycles in the field for which the position is being advertised, in higher education institutions</t>
  </si>
  <si>
    <t>Curricular Unit/Academic Year</t>
  </si>
  <si>
    <t xml:space="preserve">Fundamentation: </t>
  </si>
  <si>
    <t>Development of didactic materials</t>
  </si>
  <si>
    <t>Author or co-author of learning support materials with ISBN, or of pedagogical works in the area published as articles in journals indexed in the Web of Science Core Collection — Clarivate Analytics, and which have an Impact Factor. Not cumulative with 'Scientific Production'..</t>
  </si>
  <si>
    <t>Manual/Book/Article</t>
  </si>
  <si>
    <t>Didactic-pedagogical texts and tools or digital materials. If the content does not cover the entirety of the course unit, count half. (Exclude class support files such as PowerPoint/slides.) Documents listed under the previous item may be counted here if, due to their quantity, they exceed the maximum score for that item.</t>
  </si>
  <si>
    <t>Document</t>
  </si>
  <si>
    <t>Complete pedagogical project for a course unit within the disciplinary area for which the position is being advertised, related to the scientific field of the call, and aligned with the institutional mission and organizational structures. The project must include: definition of objectives, description of pedagogical strategies, breakdown and justification of content, allocation of contact hours, assessment methods, and the development of students' research skills within the scope of the course.</t>
  </si>
  <si>
    <t>Contextualization of the Course Unit within the disciplinary area for which the position is open, and its alignment with the organizational structures and mission of the Institution.</t>
  </si>
  <si>
    <t>Report/Project</t>
  </si>
  <si>
    <t>Definition of objectives, description of pedagogical strategies, detailed specification and justification of syllabus content and bibliography.</t>
  </si>
  <si>
    <t>Distribution of contact time and evaluation process</t>
  </si>
  <si>
    <t>Development of research skills by students within the scope of the course.</t>
  </si>
  <si>
    <t xml:space="preserve">Fundamentation:  </t>
  </si>
  <si>
    <t>Pedagogical and technical training for teaching activities in higher education in the area for which the position is open, and participation in other relevant pedagogical activities.</t>
  </si>
  <si>
    <t>Training course in pedagogy, education, or in a health-related area relevant to the teaching-learning process in the field for which the position is open. If it confers a degree, double the score should be applied (indicate the quantity to be doubled in J16). Not cumulative with 'Academic Qualification' nor with the following item.</t>
  </si>
  <si>
    <t>Course</t>
  </si>
  <si>
    <t>Participation in continuing education through courses and other pedagogical or technical-professional training and/or updating activities, not conferring a degree. Not cumulative with the previous item.</t>
  </si>
  <si>
    <t>Training hours (when not specified, consider 1 day = 5 hours)</t>
  </si>
  <si>
    <t>Participation in mobility programs.</t>
  </si>
  <si>
    <t>Mobility</t>
  </si>
  <si>
    <t>Other pedagogical activities relevant to the Higher Education Institution (e.g., new courses, introduction of new teaching-learning methodologies, revision of study plans, preparation of self-assessment reports for study cycles, development of transition plans, or other relevant activities). Not cumulative with items under 'Organizational Activity'.</t>
  </si>
  <si>
    <t>Activity</t>
  </si>
  <si>
    <t>Sub-Total 1</t>
  </si>
  <si>
    <t>Technical-Scientific and Professional Performance Dimension</t>
  </si>
  <si>
    <t>Qualificação académica</t>
  </si>
  <si>
    <t>Habilitação de acesso:</t>
  </si>
  <si>
    <t>Grau de Doutor com tema de dissertação com relevância para a área para que é aberto o concurso.</t>
  </si>
  <si>
    <t>Grau académico</t>
  </si>
  <si>
    <t>Título de especialista em área e/ou grupo disciplinar para que é aberto o concurso (Decreto-Lei nº 206/2009, de 31.08).</t>
  </si>
  <si>
    <t xml:space="preserve">Licenciatura em área disciplinar para que é aberto o concurso </t>
  </si>
  <si>
    <t>Licenciatura em área disciplinar afim daquela para que é aberto o concurso</t>
  </si>
  <si>
    <t>Mestrado com tema de dissertação, projeto ou relatório final com relevância para a área e/ou grupo disciplinar para que é aberto o concurso ou área afim</t>
  </si>
  <si>
    <t>Outras licenciaturas e/ou mestrados, ou agregação, ou equivalente.</t>
  </si>
  <si>
    <t xml:space="preserve">Fundamentação: </t>
  </si>
  <si>
    <t>Scientific Production</t>
  </si>
  <si>
    <t>Author or co-author of scientific articles published in journals indexed in the Web of Science Core Collection — Clarivate Analytics, and with an Impact Factor. Not cumulative with 'Development of Didactic Material.' Metrics are considered as of the date of publication of the Call for Applications.</t>
  </si>
  <si>
    <t>Number of articles published in Q1 journals over the past five years, within the field for which the position is open.</t>
  </si>
  <si>
    <t>Article</t>
  </si>
  <si>
    <t>Number of articles published over five years ago in Q1 journals, within the field for which the position is open.</t>
  </si>
  <si>
    <t>Number of articles published in Q2 and Q3 journals over the past five years, within the field for which the position is open.</t>
  </si>
  <si>
    <t>Number of articles published over five years ago in Q2 and Q3 journals, within the field for which the position is open.</t>
  </si>
  <si>
    <t>Author or co-author of scientific articles in other peer-reviewed journals, published in the last 5 years. Articles from the previous category may be counted here if their quantity exceeds the maximum score for that item. Not cumulative with 'Development of Didactic Material'.</t>
  </si>
  <si>
    <t>Author or co-author of scientific articles in other peer-reviewed journals, published more than 5 years ago. Articles from the previous category may be counted here if their quantity exceeds the maximum score for that item. Not cumulative with 'Development of Didactic Material.'.</t>
  </si>
  <si>
    <t>Author or co-author of books, full chapters in technical-scientific books, or full chapters in conference proceedings. If editor/author/co-author of a technical-scientific book, double the score should be applied (indicate the quantity to be doubled in J31). Not cumulative with 'Development of Didactic Material.'</t>
  </si>
  <si>
    <t>Book or Book Chapter</t>
  </si>
  <si>
    <t>Author or co-author of abstracts in conference proceedings or abstracts published in indexed or peer-reviewed journals (not cumulative with the respective communication counted in J45, unless their quantity exceeds the maximum score for that item).</t>
  </si>
  <si>
    <t>Abstract</t>
  </si>
  <si>
    <t>Strategic scientific project outlining the framework of your research activity in the scientific area for which the position is open, aligned with the organizational structures and the mission of the Institution.</t>
  </si>
  <si>
    <t>"Structure, clarity, and quality of writing</t>
  </si>
  <si>
    <t>Project</t>
  </si>
  <si>
    <t>Scientific relevance</t>
  </si>
  <si>
    <t>Suitability of the proposed program for the institution</t>
  </si>
  <si>
    <t>Inovation</t>
  </si>
  <si>
    <t>Scientific supervision and participation in academic examination committees</t>
  </si>
  <si>
    <t>Supervision or co-supervision of completed doctoral theses. Not cumulative with 'jury membership'.</t>
  </si>
  <si>
    <t>Supervision/co-supervision</t>
  </si>
  <si>
    <t>Supervision or co-supervision of completed master’s dissertations/projects/final internship reports. Not cumulative with 'jury membership'.</t>
  </si>
  <si>
    <t>Supervision or co-supervision of completed bachelor’s projects in the last 5 years. Not cumulative with 'jury membership'.</t>
  </si>
  <si>
    <t>Participation in doctoral examination committees. Not cumulative with supervision or co-supervision.</t>
  </si>
  <si>
    <t>Participation</t>
  </si>
  <si>
    <t>Participation in master’s examination committees. Not cumulative with supervision or co-supervision.</t>
  </si>
  <si>
    <t>Participation in bachelor’s project examination committees in the last 5 years. Not cumulative with 'supervision or co-supervision of bachelor’s projects'.</t>
  </si>
  <si>
    <t>Participation in specialist title examination committees.</t>
  </si>
  <si>
    <t>Sub-Total 2</t>
  </si>
  <si>
    <t>Other Activities Relevant to the Institution’s Mission / Organizational Activity Dimension</t>
  </si>
  <si>
    <t>Senior and middle management in statutory organizational structures in higher education (considering the duration and diversity of positions held).</t>
  </si>
  <si>
    <t>Rector or Vice-Rector / President or Vice-President / Director or Deputy Director of a Higher Education Institution, including Faculty, Organizational Unit, and/or School.</t>
  </si>
  <si>
    <t>Years of experience  (cumulative)</t>
  </si>
  <si>
    <t>President or Vice-President of the Scientific Council or the Pedagogical Council in higher education.</t>
  </si>
  <si>
    <t>President/Vice-President, Coordinator/Vice-Coordinator, or Director/Deputy Director of a department, scientific-technical area, research center, and/or other statutory organizational structure in higher education.</t>
  </si>
  <si>
    <t>Coordinator/Vice-Coordinator of degree-awarding study cycles or Short Higher Technical Courses (CTeSP) in higher education.</t>
  </si>
  <si>
    <t>Member of statutory organizational structures in higher education.</t>
  </si>
  <si>
    <t>Performance of management roles or activities in public or private institutions.</t>
  </si>
  <si>
    <t>Coordination or co-coordination of Course Units framed within Study Cycles in the area for which the position is open, in Higher Education. Course Unit/academic year.</t>
  </si>
  <si>
    <t>Participation in internal or external institutional committees (e.g., course evaluation and monitoring committee, course council, drafting of regulations and statutes, ethics committee, etc.) at Higher Education or Research Institutions, derived from statutory bodies.</t>
  </si>
  <si>
    <t xml:space="preserve">Member of selection process juries, event organization, and other relevant activities
</t>
  </si>
  <si>
    <t>Member of recruitment committees for Faculty and Researchers in the area or related areas for which the position is open, in public institutions.</t>
  </si>
  <si>
    <t>Member of recruitment committees for non-faculty staff or scientific research fellows.</t>
  </si>
  <si>
    <t>Member of organizing committees for congresses, seminars, short courses, or other technical-scientific and pedagogical events.</t>
  </si>
  <si>
    <t>Committee</t>
  </si>
  <si>
    <t>Other organizational activities relevant to the Higher Education Institution.</t>
  </si>
  <si>
    <t>Ativivities/year</t>
  </si>
  <si>
    <t>Sub-Total 3</t>
  </si>
  <si>
    <t>Knowledge Transfer and Community Engagement Dimension</t>
  </si>
  <si>
    <t>Facilitation, involvement, and recognition in technical-scientific activities.</t>
  </si>
  <si>
    <t>"Participation in funded research projects resulting from competitive calls and/or acquisition of research grants. If Principal Investigator (P.I.), double the score should be applied.</t>
  </si>
  <si>
    <t>Project/grant</t>
  </si>
  <si>
    <t>Integrated member of an R&amp;D center accredited by FCT.</t>
  </si>
  <si>
    <t>Years as an integrated member</t>
  </si>
  <si>
    <t>Reviewer/editor of scientific articles in journals indexed in the Web of Science Core Collection — Clarivate Analytics and with Impact Factor, in the last 5 years.</t>
  </si>
  <si>
    <t>Reviewed/edited article</t>
  </si>
  <si>
    <t>Member of the editorial/scientific board of a journal indexed in the Web of Science Core Collection — Clarivate Analytics and with Impact Factor.</t>
  </si>
  <si>
    <t>Editorial board/journal</t>
  </si>
  <si>
    <t>Member of scientific committees of national or international technical-scientific events.</t>
  </si>
  <si>
    <t xml:space="preserve">Committee </t>
  </si>
  <si>
    <t>Author or co-author of oral or poster presentations at national or international academic or professional conferences. Double the score should be applied if the presentation was by invitation (indicate the quantity to be doubled in J45).</t>
  </si>
  <si>
    <t>Communication / Poster</t>
  </si>
  <si>
    <t>Author or co-author of works that have received a scientific award.</t>
  </si>
  <si>
    <t>Award</t>
  </si>
  <si>
    <t>Session chair/moderator at national or international technical-scientific events.</t>
  </si>
  <si>
    <t>Moderation</t>
  </si>
  <si>
    <t>Patents, registration and ownership of rights, preparation of technical standards and legislation.</t>
  </si>
  <si>
    <t>Authorship and co-authorship of patents, or registrations of ownership of intellectual property rights.</t>
  </si>
  <si>
    <t>Patent/Registration</t>
  </si>
  <si>
    <t>Participation in standardization committees and in the preparation of legislative projects and technical standards in the last 5 years</t>
  </si>
  <si>
    <t>Participation in standardization committees and in the preparation of legislative projects and technical standards for more than 5 years.</t>
  </si>
  <si>
    <t>Connection with industry and community</t>
  </si>
  <si>
    <t>Participation in consultancy, testing and measurement activities involving the business environment and/or the public sector.</t>
  </si>
  <si>
    <t>Participation as a trainer in professional training or technological specialization courses aimed at companies or the public sector.</t>
  </si>
  <si>
    <t>Contribution to technology transfer, particularly for the creation of spin-off companies</t>
  </si>
  <si>
    <t>Sub-Total 4</t>
  </si>
  <si>
    <t>Total</t>
  </si>
  <si>
    <t>O elemento do júri:</t>
  </si>
  <si>
    <t>Fórmula de cálculo para atribuição da classificação final:</t>
  </si>
  <si>
    <t>Classificação final = (Dimensão Capacidade Pedagógica*0,35) + (Dimensão Desempenho Técnico-Científico e Profissional*0,45) + (Dimensão Outras Atividades Relevantes para a Missão da Instituição/Atividade Organizacional*0,10)+ (Dimensão Transferência de Conhecimento e Intervenção na Comunidade*0,10)</t>
  </si>
  <si>
    <t>Em caso de empate, utilizam-se, sucessivamente, os seguintes critérios de desempate:</t>
  </si>
  <si>
    <t>1.         Ter maior antiguidade como professor ou equiparado a professor ou professor convidado a tempo integral ou exclusividade no Ensino Superior, na área para que é aberto o concurso;</t>
  </si>
  <si>
    <t>2.         Ter concluído o grau de doutor ou o título de especialista há mais tempo.</t>
  </si>
  <si>
    <t>Relatório/projeto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</si>
</sst>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color theme="1"/>
      <name val="Arial"/>
      <family val="2"/>
    </font>
    <font>
      <b/>
      <sz val="14"/>
      <color indexed="8"/>
      <name val="Arial"/>
      <family val="2"/>
    </font>
    <font>
      <b/>
      <sz val="10"/>
      <color indexed="8"/>
      <name val="Arial"/>
      <family val="2"/>
    </font>
    <font>
      <sz val="10"/>
      <color indexed="8"/>
      <name val="Arial"/>
      <family val="2"/>
    </font>
    <font>
      <b/>
      <sz val="10"/>
      <color theme="1"/>
      <name val="Arial"/>
      <family val="2"/>
    </font>
    <font>
      <sz val="10"/>
      <name val="Arial"/>
      <family val="2"/>
    </font>
    <font>
      <sz val="10"/>
      <color rgb="FFFFC000"/>
      <name val="Arial"/>
      <family val="2"/>
    </font>
    <font>
      <sz val="11"/>
      <name val="Calibri"/>
      <family val="2"/>
      <scheme val="minor"/>
    </font>
    <font>
      <sz val="10"/>
      <color rgb="FFFF0000"/>
      <name val="Arial"/>
      <family val="2"/>
    </font>
    <font>
      <sz val="10"/>
      <color rgb="FF00B050"/>
      <name val="Arial"/>
      <family val="2"/>
    </font>
    <font>
      <b/>
      <sz val="10"/>
      <name val="Arial"/>
      <family val="2"/>
    </font>
    <font>
      <b/>
      <sz val="10"/>
      <color rgb="FFFF0000"/>
      <name val="Arial"/>
      <family val="2"/>
    </font>
    <font>
      <sz val="12"/>
      <color theme="1"/>
      <name val="Arial"/>
      <family val="2"/>
    </font>
    <font>
      <sz val="8"/>
      <color rgb="FF000000"/>
      <name val="Arial"/>
      <family val="2"/>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indexed="50"/>
        <bgColor indexed="64"/>
      </patternFill>
    </fill>
    <fill>
      <patternFill patternType="solid">
        <fgColor rgb="FF92D050"/>
        <bgColor indexed="64"/>
      </patternFill>
    </fill>
    <fill>
      <patternFill patternType="solid">
        <fgColor indexed="51"/>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187">
    <xf numFmtId="0" fontId="0" fillId="0" borderId="0" xfId="0"/>
    <xf numFmtId="0" fontId="2" fillId="0" borderId="0" xfId="0" applyFont="1"/>
    <xf numFmtId="0" fontId="2" fillId="3" borderId="1" xfId="0" applyFont="1" applyFill="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wrapText="1"/>
    </xf>
    <xf numFmtId="0" fontId="6" fillId="5" borderId="1" xfId="0" applyFont="1" applyFill="1" applyBorder="1" applyAlignment="1">
      <alignment horizontal="center" wrapText="1"/>
    </xf>
    <xf numFmtId="0" fontId="2" fillId="0" borderId="2" xfId="0" applyFont="1" applyBorder="1" applyAlignment="1">
      <alignment horizontal="center" vertical="center" wrapText="1"/>
    </xf>
    <xf numFmtId="0" fontId="6" fillId="4" borderId="7"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 fillId="6" borderId="2" xfId="0" applyFont="1" applyFill="1" applyBorder="1" applyProtection="1">
      <protection locked="0"/>
    </xf>
    <xf numFmtId="0" fontId="2" fillId="0" borderId="7" xfId="0" applyFont="1" applyBorder="1" applyAlignment="1">
      <alignment horizontal="left" wrapText="1"/>
    </xf>
    <xf numFmtId="0" fontId="2" fillId="0" borderId="1" xfId="0" applyFont="1" applyBorder="1" applyAlignment="1">
      <alignment horizontal="center" wrapText="1"/>
    </xf>
    <xf numFmtId="0" fontId="6" fillId="0" borderId="1" xfId="0" applyFont="1" applyBorder="1" applyAlignment="1">
      <alignment horizontal="center" vertical="center" wrapText="1"/>
    </xf>
    <xf numFmtId="0" fontId="2" fillId="6" borderId="6" xfId="0" applyFont="1" applyFill="1" applyBorder="1" applyProtection="1">
      <protection locked="0"/>
    </xf>
    <xf numFmtId="0" fontId="2" fillId="0" borderId="7"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0" fontId="7" fillId="4" borderId="1" xfId="0" applyFont="1" applyFill="1" applyBorder="1" applyAlignment="1">
      <alignment horizontal="left" vertical="center" wrapText="1"/>
    </xf>
    <xf numFmtId="0" fontId="2" fillId="0" borderId="1" xfId="0" applyFont="1" applyBorder="1" applyAlignment="1">
      <alignment horizontal="center" vertical="center"/>
    </xf>
    <xf numFmtId="0" fontId="6" fillId="0" borderId="2" xfId="0" applyFont="1" applyBorder="1" applyAlignment="1">
      <alignment horizontal="center" vertical="center" wrapText="1"/>
    </xf>
    <xf numFmtId="0" fontId="2" fillId="4" borderId="1" xfId="0" applyFont="1" applyFill="1" applyBorder="1" applyAlignment="1">
      <alignment horizontal="left" vertical="center" wrapText="1"/>
    </xf>
    <xf numFmtId="0" fontId="7" fillId="0" borderId="1" xfId="0" applyFont="1" applyBorder="1" applyAlignment="1">
      <alignment vertical="center" wrapText="1"/>
    </xf>
    <xf numFmtId="0" fontId="2" fillId="0" borderId="4" xfId="0" applyFont="1" applyBorder="1" applyAlignment="1">
      <alignment horizontal="center" vertical="center" wrapText="1"/>
    </xf>
    <xf numFmtId="0" fontId="2" fillId="0" borderId="1" xfId="0" applyFont="1" applyBorder="1" applyAlignment="1">
      <alignment horizontal="justify" vertical="top" wrapText="1"/>
    </xf>
    <xf numFmtId="0" fontId="2" fillId="0" borderId="1" xfId="0"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justify" vertical="center" wrapText="1"/>
    </xf>
    <xf numFmtId="0" fontId="5" fillId="7" borderId="3" xfId="0" applyFont="1" applyFill="1" applyBorder="1" applyAlignment="1">
      <alignment vertical="center"/>
    </xf>
    <xf numFmtId="9" fontId="5" fillId="8" borderId="1" xfId="0" applyNumberFormat="1" applyFont="1" applyFill="1" applyBorder="1" applyAlignment="1">
      <alignment vertical="center"/>
    </xf>
    <xf numFmtId="0" fontId="6" fillId="8"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 xfId="0" applyFont="1" applyFill="1" applyBorder="1" applyAlignment="1">
      <alignment horizontal="center"/>
    </xf>
    <xf numFmtId="0" fontId="6" fillId="5" borderId="1" xfId="0" applyFont="1" applyFill="1" applyBorder="1" applyAlignment="1">
      <alignment horizontal="center" vertical="center"/>
    </xf>
    <xf numFmtId="0" fontId="2" fillId="0" borderId="1" xfId="0" applyFont="1" applyBorder="1" applyAlignment="1">
      <alignment horizontal="center"/>
    </xf>
    <xf numFmtId="0" fontId="2" fillId="4" borderId="1" xfId="0" applyFont="1" applyFill="1" applyBorder="1" applyAlignment="1">
      <alignment vertical="top" wrapText="1"/>
    </xf>
    <xf numFmtId="0" fontId="8" fillId="0" borderId="0" xfId="0" applyFont="1"/>
    <xf numFmtId="0" fontId="7" fillId="0" borderId="4" xfId="0" applyFont="1" applyBorder="1" applyAlignment="1">
      <alignment horizontal="left" vertical="top" wrapText="1"/>
    </xf>
    <xf numFmtId="0" fontId="7" fillId="5" borderId="4" xfId="0" applyFont="1" applyFill="1" applyBorder="1" applyAlignment="1">
      <alignment horizontal="left" vertical="top" wrapText="1"/>
    </xf>
    <xf numFmtId="0" fontId="2" fillId="0" borderId="4" xfId="0" applyFont="1" applyBorder="1" applyAlignment="1">
      <alignment horizontal="left" vertical="top" wrapText="1"/>
    </xf>
    <xf numFmtId="0" fontId="2" fillId="5" borderId="4" xfId="0" applyFont="1" applyFill="1" applyBorder="1" applyAlignment="1">
      <alignment horizontal="left" vertical="top" wrapText="1"/>
    </xf>
    <xf numFmtId="0" fontId="7" fillId="0" borderId="3" xfId="0" applyFont="1" applyBorder="1" applyAlignment="1">
      <alignment horizontal="center" vertical="center" wrapText="1"/>
    </xf>
    <xf numFmtId="0" fontId="2" fillId="0" borderId="5" xfId="0" applyFont="1" applyBorder="1" applyAlignment="1">
      <alignment horizontal="left" vertical="top" wrapText="1"/>
    </xf>
    <xf numFmtId="0" fontId="7" fillId="0" borderId="5" xfId="0" applyFont="1" applyBorder="1" applyAlignment="1">
      <alignment horizontal="left" vertical="top" wrapText="1"/>
    </xf>
    <xf numFmtId="0" fontId="2"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justify" vertical="top" wrapText="1"/>
    </xf>
    <xf numFmtId="0" fontId="2" fillId="0" borderId="2" xfId="0" applyFont="1" applyBorder="1" applyAlignment="1">
      <alignment horizontal="center" vertical="center"/>
    </xf>
    <xf numFmtId="0" fontId="7" fillId="0" borderId="1" xfId="0" applyFont="1" applyBorder="1" applyAlignment="1">
      <alignment horizontal="left" vertical="center" wrapText="1"/>
    </xf>
    <xf numFmtId="0" fontId="2" fillId="0" borderId="4" xfId="0" applyFont="1" applyBorder="1" applyAlignment="1">
      <alignment horizontal="center" vertical="center"/>
    </xf>
    <xf numFmtId="0" fontId="7" fillId="4" borderId="1" xfId="0" applyFont="1" applyFill="1" applyBorder="1" applyAlignment="1">
      <alignment vertical="top" wrapTex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4" borderId="1" xfId="0" applyFont="1" applyFill="1" applyBorder="1" applyAlignment="1">
      <alignment horizontal="center" vertical="center" wrapText="1"/>
    </xf>
    <xf numFmtId="9" fontId="5" fillId="7" borderId="1" xfId="0" applyNumberFormat="1" applyFont="1" applyFill="1" applyBorder="1" applyAlignment="1">
      <alignment vertical="center"/>
    </xf>
    <xf numFmtId="0" fontId="6" fillId="8" borderId="1" xfId="0" applyFont="1" applyFill="1" applyBorder="1" applyAlignment="1">
      <alignment horizontal="center"/>
    </xf>
    <xf numFmtId="0" fontId="10" fillId="0" borderId="1" xfId="0" applyFont="1" applyBorder="1" applyAlignment="1">
      <alignment horizontal="center" vertical="center"/>
    </xf>
    <xf numFmtId="0" fontId="10" fillId="6" borderId="6" xfId="0" applyFont="1" applyFill="1" applyBorder="1" applyProtection="1">
      <protection locked="0"/>
    </xf>
    <xf numFmtId="0" fontId="7" fillId="0" borderId="1" xfId="0" applyFont="1" applyBorder="1" applyAlignment="1">
      <alignment horizontal="left" vertical="top" wrapText="1"/>
    </xf>
    <xf numFmtId="0" fontId="11" fillId="6" borderId="6" xfId="0" applyFont="1" applyFill="1" applyBorder="1" applyProtection="1">
      <protection locked="0"/>
    </xf>
    <xf numFmtId="0" fontId="2" fillId="4" borderId="1" xfId="0" quotePrefix="1" applyFont="1" applyFill="1" applyBorder="1" applyAlignment="1">
      <alignment horizontal="center" vertical="center" wrapText="1"/>
    </xf>
    <xf numFmtId="0" fontId="4" fillId="8" borderId="1" xfId="0" applyFont="1" applyFill="1" applyBorder="1" applyAlignment="1">
      <alignment horizontal="center" vertical="center"/>
    </xf>
    <xf numFmtId="0" fontId="12" fillId="0" borderId="1" xfId="0" applyFont="1" applyBorder="1" applyAlignment="1">
      <alignment horizontal="center" vertical="center"/>
    </xf>
    <xf numFmtId="0" fontId="10" fillId="0" borderId="0" xfId="0" applyFont="1"/>
    <xf numFmtId="0" fontId="10" fillId="0" borderId="1" xfId="0" applyFont="1" applyBorder="1" applyAlignment="1">
      <alignment horizontal="left" vertical="top" wrapText="1"/>
    </xf>
    <xf numFmtId="0" fontId="4" fillId="9" borderId="1" xfId="0" applyFont="1" applyFill="1" applyBorder="1"/>
    <xf numFmtId="9" fontId="4" fillId="9" borderId="1" xfId="0" applyNumberFormat="1" applyFont="1" applyFill="1" applyBorder="1"/>
    <xf numFmtId="0" fontId="4" fillId="10" borderId="1" xfId="0" applyFont="1" applyFill="1" applyBorder="1" applyAlignment="1">
      <alignment horizontal="center"/>
    </xf>
    <xf numFmtId="0" fontId="2" fillId="6" borderId="7" xfId="0" applyFont="1" applyFill="1" applyBorder="1" applyProtection="1">
      <protection locked="0"/>
    </xf>
    <xf numFmtId="0" fontId="5" fillId="0" borderId="0" xfId="0" applyFont="1"/>
    <xf numFmtId="0" fontId="2" fillId="0" borderId="0" xfId="0" applyFont="1" applyAlignment="1">
      <alignment vertical="center"/>
    </xf>
    <xf numFmtId="0" fontId="4" fillId="0" borderId="0" xfId="0" applyFont="1"/>
    <xf numFmtId="0" fontId="6" fillId="0" borderId="0" xfId="0" applyFont="1" applyAlignment="1">
      <alignment horizontal="left" vertical="center" indent="1"/>
    </xf>
    <xf numFmtId="0" fontId="2" fillId="0" borderId="0" xfId="0" applyFont="1" applyAlignment="1">
      <alignment horizontal="left" vertical="center" indent="7"/>
    </xf>
    <xf numFmtId="0" fontId="14" fillId="0" borderId="0" xfId="0" applyFont="1"/>
    <xf numFmtId="0" fontId="15" fillId="11"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1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top" wrapText="1"/>
      <protection locked="0"/>
    </xf>
    <xf numFmtId="0" fontId="6" fillId="0" borderId="2"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5" fillId="0" borderId="1" xfId="0" applyFont="1" applyBorder="1" applyAlignment="1">
      <alignment horizontal="center" vertical="top"/>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 xfId="0" applyFont="1" applyBorder="1" applyAlignment="1">
      <alignment horizontal="center" vertical="center" wrapText="1"/>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4" fillId="9" borderId="3" xfId="0" applyFont="1" applyFill="1" applyBorder="1" applyAlignment="1">
      <alignment horizontal="center"/>
    </xf>
    <xf numFmtId="0" fontId="4" fillId="9" borderId="4" xfId="0" applyFont="1" applyFill="1" applyBorder="1" applyAlignment="1">
      <alignment horizontal="center"/>
    </xf>
    <xf numFmtId="0" fontId="4" fillId="9" borderId="5" xfId="0" applyFont="1" applyFill="1" applyBorder="1" applyAlignment="1">
      <alignment horizontal="center"/>
    </xf>
    <xf numFmtId="0" fontId="4" fillId="0" borderId="1" xfId="0" applyFont="1" applyBorder="1" applyAlignment="1">
      <alignment horizontal="center" vertical="center" textRotation="90"/>
    </xf>
    <xf numFmtId="9" fontId="5" fillId="0" borderId="8" xfId="0" applyNumberFormat="1" applyFont="1" applyBorder="1" applyAlignment="1">
      <alignment horizontal="center" vertical="center" textRotation="90"/>
    </xf>
    <xf numFmtId="9" fontId="5" fillId="0" borderId="9" xfId="0" applyNumberFormat="1" applyFont="1" applyBorder="1" applyAlignment="1">
      <alignment horizontal="center" vertical="center" textRotation="90"/>
    </xf>
    <xf numFmtId="9" fontId="5" fillId="0" borderId="15" xfId="0" applyNumberFormat="1" applyFont="1" applyBorder="1" applyAlignment="1">
      <alignment horizontal="center" vertical="center" textRotation="90"/>
    </xf>
    <xf numFmtId="9"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1" fillId="0" borderId="1" xfId="0" applyFont="1" applyBorder="1" applyAlignment="1">
      <alignment horizontal="center" vertical="center"/>
    </xf>
    <xf numFmtId="0" fontId="2" fillId="2" borderId="1" xfId="0" applyFont="1" applyFill="1" applyBorder="1" applyAlignment="1">
      <alignment horizontal="left" vertical="top"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4" fillId="0" borderId="6" xfId="0" applyFont="1" applyBorder="1" applyAlignment="1">
      <alignment horizontal="center" vertical="center" textRotation="90"/>
    </xf>
    <xf numFmtId="9" fontId="5" fillId="0" borderId="6" xfId="0" applyNumberFormat="1" applyFont="1" applyBorder="1" applyAlignment="1">
      <alignment horizontal="center" vertical="center"/>
    </xf>
    <xf numFmtId="9" fontId="5" fillId="0" borderId="7" xfId="0" applyNumberFormat="1" applyFont="1" applyBorder="1" applyAlignment="1">
      <alignment horizontal="center" vertical="center"/>
    </xf>
    <xf numFmtId="0" fontId="2"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9" fontId="2" fillId="0" borderId="6"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2"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4" fillId="0" borderId="2" xfId="0" applyFont="1" applyBorder="1" applyAlignment="1">
      <alignment horizontal="center" vertical="center" textRotation="90"/>
    </xf>
    <xf numFmtId="0" fontId="4" fillId="0" borderId="7" xfId="0" applyFont="1" applyBorder="1" applyAlignment="1">
      <alignment horizontal="center" vertical="center" textRotation="90"/>
    </xf>
    <xf numFmtId="9" fontId="5" fillId="0" borderId="2"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9" fontId="5" fillId="0" borderId="1" xfId="0" applyNumberFormat="1" applyFont="1" applyBorder="1" applyAlignment="1">
      <alignment horizontal="center" vertical="center"/>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4" fillId="4" borderId="2" xfId="0" applyFont="1" applyFill="1" applyBorder="1" applyAlignment="1">
      <alignment horizontal="center" vertical="center" textRotation="90"/>
    </xf>
    <xf numFmtId="0" fontId="2" fillId="0" borderId="6" xfId="0" applyFont="1" applyBorder="1" applyAlignment="1">
      <alignment horizontal="center" vertical="center" textRotation="90"/>
    </xf>
    <xf numFmtId="0" fontId="2" fillId="0" borderId="7" xfId="0" applyFont="1" applyBorder="1" applyAlignment="1">
      <alignment horizontal="center" vertical="center" textRotation="90"/>
    </xf>
    <xf numFmtId="0" fontId="2" fillId="0" borderId="6" xfId="0" applyFont="1" applyBorder="1" applyAlignment="1">
      <alignment horizontal="center" vertical="center"/>
    </xf>
    <xf numFmtId="0" fontId="2" fillId="0" borderId="7" xfId="0" applyFont="1" applyBorder="1" applyAlignment="1">
      <alignment horizontal="center" vertical="center"/>
    </xf>
    <xf numFmtId="9" fontId="2" fillId="0" borderId="8" xfId="0" applyNumberFormat="1" applyFont="1" applyBorder="1" applyAlignment="1">
      <alignment horizontal="center" vertical="center" wrapText="1"/>
    </xf>
    <xf numFmtId="9" fontId="2" fillId="0" borderId="7"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top"/>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447675</xdr:rowOff>
    </xdr:from>
    <xdr:to>
      <xdr:col>2</xdr:col>
      <xdr:colOff>1863633</xdr:colOff>
      <xdr:row>0</xdr:row>
      <xdr:rowOff>1145609</xdr:rowOff>
    </xdr:to>
    <xdr:pic>
      <xdr:nvPicPr>
        <xdr:cNvPr id="2" name="Imagem 1">
          <a:extLst>
            <a:ext uri="{FF2B5EF4-FFF2-40B4-BE49-F238E27FC236}">
              <a16:creationId xmlns:a16="http://schemas.microsoft.com/office/drawing/2014/main" id="{A912610A-5AD9-413A-8762-A8F1F5BF6F31}"/>
            </a:ext>
          </a:extLst>
        </xdr:cNvPr>
        <xdr:cNvPicPr>
          <a:picLocks noChangeAspect="1"/>
        </xdr:cNvPicPr>
      </xdr:nvPicPr>
      <xdr:blipFill>
        <a:blip xmlns:r="http://schemas.openxmlformats.org/officeDocument/2006/relationships" r:embed="rId1"/>
        <a:stretch>
          <a:fillRect/>
        </a:stretch>
      </xdr:blipFill>
      <xdr:spPr>
        <a:xfrm>
          <a:off x="285750" y="447675"/>
          <a:ext cx="3235233" cy="69793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82BB4-3382-40BF-8D04-99456A4474BF}">
  <sheetPr>
    <pageSetUpPr fitToPage="1"/>
  </sheetPr>
  <dimension ref="A1:O104"/>
  <sheetViews>
    <sheetView showGridLines="0" tabSelected="1" topLeftCell="A76" zoomScale="80" zoomScaleNormal="80" zoomScalePageLayoutView="60" workbookViewId="0">
      <selection activeCell="K83" sqref="K83"/>
    </sheetView>
  </sheetViews>
  <sheetFormatPr defaultColWidth="8.85546875" defaultRowHeight="12.75" x14ac:dyDescent="0.2"/>
  <cols>
    <col min="1" max="1" width="17" style="1" customWidth="1"/>
    <col min="2" max="2" width="7.85546875" style="1" customWidth="1"/>
    <col min="3" max="3" width="31.140625" style="1" customWidth="1"/>
    <col min="4" max="4" width="14.28515625" style="1" customWidth="1"/>
    <col min="5" max="5" width="45.42578125" style="1" customWidth="1"/>
    <col min="6" max="6" width="14.140625" style="1" customWidth="1"/>
    <col min="7" max="7" width="26.85546875" style="1" customWidth="1"/>
    <col min="8" max="8" width="15.7109375" style="1" customWidth="1"/>
    <col min="9" max="9" width="0" style="1" hidden="1" customWidth="1"/>
    <col min="10" max="10" width="16.7109375" style="1" customWidth="1"/>
    <col min="11" max="11" width="13.42578125" style="1" customWidth="1"/>
    <col min="12" max="12" width="15.28515625" style="1" customWidth="1"/>
    <col min="13" max="259" width="8.85546875" style="1"/>
    <col min="260" max="260" width="8.42578125" style="1" customWidth="1"/>
    <col min="261" max="261" width="7.85546875" style="1" customWidth="1"/>
    <col min="262" max="262" width="31.140625" style="1" customWidth="1"/>
    <col min="263" max="263" width="45.42578125" style="1" customWidth="1"/>
    <col min="264" max="264" width="15.7109375" style="1" customWidth="1"/>
    <col min="265" max="265" width="0" style="1" hidden="1" customWidth="1"/>
    <col min="266" max="266" width="13.42578125" style="1" customWidth="1"/>
    <col min="267" max="515" width="8.85546875" style="1"/>
    <col min="516" max="516" width="8.42578125" style="1" customWidth="1"/>
    <col min="517" max="517" width="7.85546875" style="1" customWidth="1"/>
    <col min="518" max="518" width="31.140625" style="1" customWidth="1"/>
    <col min="519" max="519" width="45.42578125" style="1" customWidth="1"/>
    <col min="520" max="520" width="15.7109375" style="1" customWidth="1"/>
    <col min="521" max="521" width="0" style="1" hidden="1" customWidth="1"/>
    <col min="522" max="522" width="13.42578125" style="1" customWidth="1"/>
    <col min="523" max="771" width="8.85546875" style="1"/>
    <col min="772" max="772" width="8.42578125" style="1" customWidth="1"/>
    <col min="773" max="773" width="7.85546875" style="1" customWidth="1"/>
    <col min="774" max="774" width="31.140625" style="1" customWidth="1"/>
    <col min="775" max="775" width="45.42578125" style="1" customWidth="1"/>
    <col min="776" max="776" width="15.7109375" style="1" customWidth="1"/>
    <col min="777" max="777" width="0" style="1" hidden="1" customWidth="1"/>
    <col min="778" max="778" width="13.42578125" style="1" customWidth="1"/>
    <col min="779" max="1027" width="8.85546875" style="1"/>
    <col min="1028" max="1028" width="8.42578125" style="1" customWidth="1"/>
    <col min="1029" max="1029" width="7.85546875" style="1" customWidth="1"/>
    <col min="1030" max="1030" width="31.140625" style="1" customWidth="1"/>
    <col min="1031" max="1031" width="45.42578125" style="1" customWidth="1"/>
    <col min="1032" max="1032" width="15.7109375" style="1" customWidth="1"/>
    <col min="1033" max="1033" width="0" style="1" hidden="1" customWidth="1"/>
    <col min="1034" max="1034" width="13.42578125" style="1" customWidth="1"/>
    <col min="1035" max="1283" width="8.85546875" style="1"/>
    <col min="1284" max="1284" width="8.42578125" style="1" customWidth="1"/>
    <col min="1285" max="1285" width="7.85546875" style="1" customWidth="1"/>
    <col min="1286" max="1286" width="31.140625" style="1" customWidth="1"/>
    <col min="1287" max="1287" width="45.42578125" style="1" customWidth="1"/>
    <col min="1288" max="1288" width="15.7109375" style="1" customWidth="1"/>
    <col min="1289" max="1289" width="0" style="1" hidden="1" customWidth="1"/>
    <col min="1290" max="1290" width="13.42578125" style="1" customWidth="1"/>
    <col min="1291" max="1539" width="8.85546875" style="1"/>
    <col min="1540" max="1540" width="8.42578125" style="1" customWidth="1"/>
    <col min="1541" max="1541" width="7.85546875" style="1" customWidth="1"/>
    <col min="1542" max="1542" width="31.140625" style="1" customWidth="1"/>
    <col min="1543" max="1543" width="45.42578125" style="1" customWidth="1"/>
    <col min="1544" max="1544" width="15.7109375" style="1" customWidth="1"/>
    <col min="1545" max="1545" width="0" style="1" hidden="1" customWidth="1"/>
    <col min="1546" max="1546" width="13.42578125" style="1" customWidth="1"/>
    <col min="1547" max="1795" width="8.85546875" style="1"/>
    <col min="1796" max="1796" width="8.42578125" style="1" customWidth="1"/>
    <col min="1797" max="1797" width="7.85546875" style="1" customWidth="1"/>
    <col min="1798" max="1798" width="31.140625" style="1" customWidth="1"/>
    <col min="1799" max="1799" width="45.42578125" style="1" customWidth="1"/>
    <col min="1800" max="1800" width="15.7109375" style="1" customWidth="1"/>
    <col min="1801" max="1801" width="0" style="1" hidden="1" customWidth="1"/>
    <col min="1802" max="1802" width="13.42578125" style="1" customWidth="1"/>
    <col min="1803" max="2051" width="8.85546875" style="1"/>
    <col min="2052" max="2052" width="8.42578125" style="1" customWidth="1"/>
    <col min="2053" max="2053" width="7.85546875" style="1" customWidth="1"/>
    <col min="2054" max="2054" width="31.140625" style="1" customWidth="1"/>
    <col min="2055" max="2055" width="45.42578125" style="1" customWidth="1"/>
    <col min="2056" max="2056" width="15.7109375" style="1" customWidth="1"/>
    <col min="2057" max="2057" width="0" style="1" hidden="1" customWidth="1"/>
    <col min="2058" max="2058" width="13.42578125" style="1" customWidth="1"/>
    <col min="2059" max="2307" width="8.85546875" style="1"/>
    <col min="2308" max="2308" width="8.42578125" style="1" customWidth="1"/>
    <col min="2309" max="2309" width="7.85546875" style="1" customWidth="1"/>
    <col min="2310" max="2310" width="31.140625" style="1" customWidth="1"/>
    <col min="2311" max="2311" width="45.42578125" style="1" customWidth="1"/>
    <col min="2312" max="2312" width="15.7109375" style="1" customWidth="1"/>
    <col min="2313" max="2313" width="0" style="1" hidden="1" customWidth="1"/>
    <col min="2314" max="2314" width="13.42578125" style="1" customWidth="1"/>
    <col min="2315" max="2563" width="8.85546875" style="1"/>
    <col min="2564" max="2564" width="8.42578125" style="1" customWidth="1"/>
    <col min="2565" max="2565" width="7.85546875" style="1" customWidth="1"/>
    <col min="2566" max="2566" width="31.140625" style="1" customWidth="1"/>
    <col min="2567" max="2567" width="45.42578125" style="1" customWidth="1"/>
    <col min="2568" max="2568" width="15.7109375" style="1" customWidth="1"/>
    <col min="2569" max="2569" width="0" style="1" hidden="1" customWidth="1"/>
    <col min="2570" max="2570" width="13.42578125" style="1" customWidth="1"/>
    <col min="2571" max="2819" width="8.85546875" style="1"/>
    <col min="2820" max="2820" width="8.42578125" style="1" customWidth="1"/>
    <col min="2821" max="2821" width="7.85546875" style="1" customWidth="1"/>
    <col min="2822" max="2822" width="31.140625" style="1" customWidth="1"/>
    <col min="2823" max="2823" width="45.42578125" style="1" customWidth="1"/>
    <col min="2824" max="2824" width="15.7109375" style="1" customWidth="1"/>
    <col min="2825" max="2825" width="0" style="1" hidden="1" customWidth="1"/>
    <col min="2826" max="2826" width="13.42578125" style="1" customWidth="1"/>
    <col min="2827" max="3075" width="8.85546875" style="1"/>
    <col min="3076" max="3076" width="8.42578125" style="1" customWidth="1"/>
    <col min="3077" max="3077" width="7.85546875" style="1" customWidth="1"/>
    <col min="3078" max="3078" width="31.140625" style="1" customWidth="1"/>
    <col min="3079" max="3079" width="45.42578125" style="1" customWidth="1"/>
    <col min="3080" max="3080" width="15.7109375" style="1" customWidth="1"/>
    <col min="3081" max="3081" width="0" style="1" hidden="1" customWidth="1"/>
    <col min="3082" max="3082" width="13.42578125" style="1" customWidth="1"/>
    <col min="3083" max="3331" width="8.85546875" style="1"/>
    <col min="3332" max="3332" width="8.42578125" style="1" customWidth="1"/>
    <col min="3333" max="3333" width="7.85546875" style="1" customWidth="1"/>
    <col min="3334" max="3334" width="31.140625" style="1" customWidth="1"/>
    <col min="3335" max="3335" width="45.42578125" style="1" customWidth="1"/>
    <col min="3336" max="3336" width="15.7109375" style="1" customWidth="1"/>
    <col min="3337" max="3337" width="0" style="1" hidden="1" customWidth="1"/>
    <col min="3338" max="3338" width="13.42578125" style="1" customWidth="1"/>
    <col min="3339" max="3587" width="8.85546875" style="1"/>
    <col min="3588" max="3588" width="8.42578125" style="1" customWidth="1"/>
    <col min="3589" max="3589" width="7.85546875" style="1" customWidth="1"/>
    <col min="3590" max="3590" width="31.140625" style="1" customWidth="1"/>
    <col min="3591" max="3591" width="45.42578125" style="1" customWidth="1"/>
    <col min="3592" max="3592" width="15.7109375" style="1" customWidth="1"/>
    <col min="3593" max="3593" width="0" style="1" hidden="1" customWidth="1"/>
    <col min="3594" max="3594" width="13.42578125" style="1" customWidth="1"/>
    <col min="3595" max="3843" width="8.85546875" style="1"/>
    <col min="3844" max="3844" width="8.42578125" style="1" customWidth="1"/>
    <col min="3845" max="3845" width="7.85546875" style="1" customWidth="1"/>
    <col min="3846" max="3846" width="31.140625" style="1" customWidth="1"/>
    <col min="3847" max="3847" width="45.42578125" style="1" customWidth="1"/>
    <col min="3848" max="3848" width="15.7109375" style="1" customWidth="1"/>
    <col min="3849" max="3849" width="0" style="1" hidden="1" customWidth="1"/>
    <col min="3850" max="3850" width="13.42578125" style="1" customWidth="1"/>
    <col min="3851" max="4099" width="8.85546875" style="1"/>
    <col min="4100" max="4100" width="8.42578125" style="1" customWidth="1"/>
    <col min="4101" max="4101" width="7.85546875" style="1" customWidth="1"/>
    <col min="4102" max="4102" width="31.140625" style="1" customWidth="1"/>
    <col min="4103" max="4103" width="45.42578125" style="1" customWidth="1"/>
    <col min="4104" max="4104" width="15.7109375" style="1" customWidth="1"/>
    <col min="4105" max="4105" width="0" style="1" hidden="1" customWidth="1"/>
    <col min="4106" max="4106" width="13.42578125" style="1" customWidth="1"/>
    <col min="4107" max="4355" width="8.85546875" style="1"/>
    <col min="4356" max="4356" width="8.42578125" style="1" customWidth="1"/>
    <col min="4357" max="4357" width="7.85546875" style="1" customWidth="1"/>
    <col min="4358" max="4358" width="31.140625" style="1" customWidth="1"/>
    <col min="4359" max="4359" width="45.42578125" style="1" customWidth="1"/>
    <col min="4360" max="4360" width="15.7109375" style="1" customWidth="1"/>
    <col min="4361" max="4361" width="0" style="1" hidden="1" customWidth="1"/>
    <col min="4362" max="4362" width="13.42578125" style="1" customWidth="1"/>
    <col min="4363" max="4611" width="8.85546875" style="1"/>
    <col min="4612" max="4612" width="8.42578125" style="1" customWidth="1"/>
    <col min="4613" max="4613" width="7.85546875" style="1" customWidth="1"/>
    <col min="4614" max="4614" width="31.140625" style="1" customWidth="1"/>
    <col min="4615" max="4615" width="45.42578125" style="1" customWidth="1"/>
    <col min="4616" max="4616" width="15.7109375" style="1" customWidth="1"/>
    <col min="4617" max="4617" width="0" style="1" hidden="1" customWidth="1"/>
    <col min="4618" max="4618" width="13.42578125" style="1" customWidth="1"/>
    <col min="4619" max="4867" width="8.85546875" style="1"/>
    <col min="4868" max="4868" width="8.42578125" style="1" customWidth="1"/>
    <col min="4869" max="4869" width="7.85546875" style="1" customWidth="1"/>
    <col min="4870" max="4870" width="31.140625" style="1" customWidth="1"/>
    <col min="4871" max="4871" width="45.42578125" style="1" customWidth="1"/>
    <col min="4872" max="4872" width="15.7109375" style="1" customWidth="1"/>
    <col min="4873" max="4873" width="0" style="1" hidden="1" customWidth="1"/>
    <col min="4874" max="4874" width="13.42578125" style="1" customWidth="1"/>
    <col min="4875" max="5123" width="8.85546875" style="1"/>
    <col min="5124" max="5124" width="8.42578125" style="1" customWidth="1"/>
    <col min="5125" max="5125" width="7.85546875" style="1" customWidth="1"/>
    <col min="5126" max="5126" width="31.140625" style="1" customWidth="1"/>
    <col min="5127" max="5127" width="45.42578125" style="1" customWidth="1"/>
    <col min="5128" max="5128" width="15.7109375" style="1" customWidth="1"/>
    <col min="5129" max="5129" width="0" style="1" hidden="1" customWidth="1"/>
    <col min="5130" max="5130" width="13.42578125" style="1" customWidth="1"/>
    <col min="5131" max="5379" width="8.85546875" style="1"/>
    <col min="5380" max="5380" width="8.42578125" style="1" customWidth="1"/>
    <col min="5381" max="5381" width="7.85546875" style="1" customWidth="1"/>
    <col min="5382" max="5382" width="31.140625" style="1" customWidth="1"/>
    <col min="5383" max="5383" width="45.42578125" style="1" customWidth="1"/>
    <col min="5384" max="5384" width="15.7109375" style="1" customWidth="1"/>
    <col min="5385" max="5385" width="0" style="1" hidden="1" customWidth="1"/>
    <col min="5386" max="5386" width="13.42578125" style="1" customWidth="1"/>
    <col min="5387" max="5635" width="8.85546875" style="1"/>
    <col min="5636" max="5636" width="8.42578125" style="1" customWidth="1"/>
    <col min="5637" max="5637" width="7.85546875" style="1" customWidth="1"/>
    <col min="5638" max="5638" width="31.140625" style="1" customWidth="1"/>
    <col min="5639" max="5639" width="45.42578125" style="1" customWidth="1"/>
    <col min="5640" max="5640" width="15.7109375" style="1" customWidth="1"/>
    <col min="5641" max="5641" width="0" style="1" hidden="1" customWidth="1"/>
    <col min="5642" max="5642" width="13.42578125" style="1" customWidth="1"/>
    <col min="5643" max="5891" width="8.85546875" style="1"/>
    <col min="5892" max="5892" width="8.42578125" style="1" customWidth="1"/>
    <col min="5893" max="5893" width="7.85546875" style="1" customWidth="1"/>
    <col min="5894" max="5894" width="31.140625" style="1" customWidth="1"/>
    <col min="5895" max="5895" width="45.42578125" style="1" customWidth="1"/>
    <col min="5896" max="5896" width="15.7109375" style="1" customWidth="1"/>
    <col min="5897" max="5897" width="0" style="1" hidden="1" customWidth="1"/>
    <col min="5898" max="5898" width="13.42578125" style="1" customWidth="1"/>
    <col min="5899" max="6147" width="8.85546875" style="1"/>
    <col min="6148" max="6148" width="8.42578125" style="1" customWidth="1"/>
    <col min="6149" max="6149" width="7.85546875" style="1" customWidth="1"/>
    <col min="6150" max="6150" width="31.140625" style="1" customWidth="1"/>
    <col min="6151" max="6151" width="45.42578125" style="1" customWidth="1"/>
    <col min="6152" max="6152" width="15.7109375" style="1" customWidth="1"/>
    <col min="6153" max="6153" width="0" style="1" hidden="1" customWidth="1"/>
    <col min="6154" max="6154" width="13.42578125" style="1" customWidth="1"/>
    <col min="6155" max="6403" width="8.85546875" style="1"/>
    <col min="6404" max="6404" width="8.42578125" style="1" customWidth="1"/>
    <col min="6405" max="6405" width="7.85546875" style="1" customWidth="1"/>
    <col min="6406" max="6406" width="31.140625" style="1" customWidth="1"/>
    <col min="6407" max="6407" width="45.42578125" style="1" customWidth="1"/>
    <col min="6408" max="6408" width="15.7109375" style="1" customWidth="1"/>
    <col min="6409" max="6409" width="0" style="1" hidden="1" customWidth="1"/>
    <col min="6410" max="6410" width="13.42578125" style="1" customWidth="1"/>
    <col min="6411" max="6659" width="8.85546875" style="1"/>
    <col min="6660" max="6660" width="8.42578125" style="1" customWidth="1"/>
    <col min="6661" max="6661" width="7.85546875" style="1" customWidth="1"/>
    <col min="6662" max="6662" width="31.140625" style="1" customWidth="1"/>
    <col min="6663" max="6663" width="45.42578125" style="1" customWidth="1"/>
    <col min="6664" max="6664" width="15.7109375" style="1" customWidth="1"/>
    <col min="6665" max="6665" width="0" style="1" hidden="1" customWidth="1"/>
    <col min="6666" max="6666" width="13.42578125" style="1" customWidth="1"/>
    <col min="6667" max="6915" width="8.85546875" style="1"/>
    <col min="6916" max="6916" width="8.42578125" style="1" customWidth="1"/>
    <col min="6917" max="6917" width="7.85546875" style="1" customWidth="1"/>
    <col min="6918" max="6918" width="31.140625" style="1" customWidth="1"/>
    <col min="6919" max="6919" width="45.42578125" style="1" customWidth="1"/>
    <col min="6920" max="6920" width="15.7109375" style="1" customWidth="1"/>
    <col min="6921" max="6921" width="0" style="1" hidden="1" customWidth="1"/>
    <col min="6922" max="6922" width="13.42578125" style="1" customWidth="1"/>
    <col min="6923" max="7171" width="8.85546875" style="1"/>
    <col min="7172" max="7172" width="8.42578125" style="1" customWidth="1"/>
    <col min="7173" max="7173" width="7.85546875" style="1" customWidth="1"/>
    <col min="7174" max="7174" width="31.140625" style="1" customWidth="1"/>
    <col min="7175" max="7175" width="45.42578125" style="1" customWidth="1"/>
    <col min="7176" max="7176" width="15.7109375" style="1" customWidth="1"/>
    <col min="7177" max="7177" width="0" style="1" hidden="1" customWidth="1"/>
    <col min="7178" max="7178" width="13.42578125" style="1" customWidth="1"/>
    <col min="7179" max="7427" width="8.85546875" style="1"/>
    <col min="7428" max="7428" width="8.42578125" style="1" customWidth="1"/>
    <col min="7429" max="7429" width="7.85546875" style="1" customWidth="1"/>
    <col min="7430" max="7430" width="31.140625" style="1" customWidth="1"/>
    <col min="7431" max="7431" width="45.42578125" style="1" customWidth="1"/>
    <col min="7432" max="7432" width="15.7109375" style="1" customWidth="1"/>
    <col min="7433" max="7433" width="0" style="1" hidden="1" customWidth="1"/>
    <col min="7434" max="7434" width="13.42578125" style="1" customWidth="1"/>
    <col min="7435" max="7683" width="8.85546875" style="1"/>
    <col min="7684" max="7684" width="8.42578125" style="1" customWidth="1"/>
    <col min="7685" max="7685" width="7.85546875" style="1" customWidth="1"/>
    <col min="7686" max="7686" width="31.140625" style="1" customWidth="1"/>
    <col min="7687" max="7687" width="45.42578125" style="1" customWidth="1"/>
    <col min="7688" max="7688" width="15.7109375" style="1" customWidth="1"/>
    <col min="7689" max="7689" width="0" style="1" hidden="1" customWidth="1"/>
    <col min="7690" max="7690" width="13.42578125" style="1" customWidth="1"/>
    <col min="7691" max="7939" width="8.85546875" style="1"/>
    <col min="7940" max="7940" width="8.42578125" style="1" customWidth="1"/>
    <col min="7941" max="7941" width="7.85546875" style="1" customWidth="1"/>
    <col min="7942" max="7942" width="31.140625" style="1" customWidth="1"/>
    <col min="7943" max="7943" width="45.42578125" style="1" customWidth="1"/>
    <col min="7944" max="7944" width="15.7109375" style="1" customWidth="1"/>
    <col min="7945" max="7945" width="0" style="1" hidden="1" customWidth="1"/>
    <col min="7946" max="7946" width="13.42578125" style="1" customWidth="1"/>
    <col min="7947" max="8195" width="8.85546875" style="1"/>
    <col min="8196" max="8196" width="8.42578125" style="1" customWidth="1"/>
    <col min="8197" max="8197" width="7.85546875" style="1" customWidth="1"/>
    <col min="8198" max="8198" width="31.140625" style="1" customWidth="1"/>
    <col min="8199" max="8199" width="45.42578125" style="1" customWidth="1"/>
    <col min="8200" max="8200" width="15.7109375" style="1" customWidth="1"/>
    <col min="8201" max="8201" width="0" style="1" hidden="1" customWidth="1"/>
    <col min="8202" max="8202" width="13.42578125" style="1" customWidth="1"/>
    <col min="8203" max="8451" width="8.85546875" style="1"/>
    <col min="8452" max="8452" width="8.42578125" style="1" customWidth="1"/>
    <col min="8453" max="8453" width="7.85546875" style="1" customWidth="1"/>
    <col min="8454" max="8454" width="31.140625" style="1" customWidth="1"/>
    <col min="8455" max="8455" width="45.42578125" style="1" customWidth="1"/>
    <col min="8456" max="8456" width="15.7109375" style="1" customWidth="1"/>
    <col min="8457" max="8457" width="0" style="1" hidden="1" customWidth="1"/>
    <col min="8458" max="8458" width="13.42578125" style="1" customWidth="1"/>
    <col min="8459" max="8707" width="8.85546875" style="1"/>
    <col min="8708" max="8708" width="8.42578125" style="1" customWidth="1"/>
    <col min="8709" max="8709" width="7.85546875" style="1" customWidth="1"/>
    <col min="8710" max="8710" width="31.140625" style="1" customWidth="1"/>
    <col min="8711" max="8711" width="45.42578125" style="1" customWidth="1"/>
    <col min="8712" max="8712" width="15.7109375" style="1" customWidth="1"/>
    <col min="8713" max="8713" width="0" style="1" hidden="1" customWidth="1"/>
    <col min="8714" max="8714" width="13.42578125" style="1" customWidth="1"/>
    <col min="8715" max="8963" width="8.85546875" style="1"/>
    <col min="8964" max="8964" width="8.42578125" style="1" customWidth="1"/>
    <col min="8965" max="8965" width="7.85546875" style="1" customWidth="1"/>
    <col min="8966" max="8966" width="31.140625" style="1" customWidth="1"/>
    <col min="8967" max="8967" width="45.42578125" style="1" customWidth="1"/>
    <col min="8968" max="8968" width="15.7109375" style="1" customWidth="1"/>
    <col min="8969" max="8969" width="0" style="1" hidden="1" customWidth="1"/>
    <col min="8970" max="8970" width="13.42578125" style="1" customWidth="1"/>
    <col min="8971" max="9219" width="8.85546875" style="1"/>
    <col min="9220" max="9220" width="8.42578125" style="1" customWidth="1"/>
    <col min="9221" max="9221" width="7.85546875" style="1" customWidth="1"/>
    <col min="9222" max="9222" width="31.140625" style="1" customWidth="1"/>
    <col min="9223" max="9223" width="45.42578125" style="1" customWidth="1"/>
    <col min="9224" max="9224" width="15.7109375" style="1" customWidth="1"/>
    <col min="9225" max="9225" width="0" style="1" hidden="1" customWidth="1"/>
    <col min="9226" max="9226" width="13.42578125" style="1" customWidth="1"/>
    <col min="9227" max="9475" width="8.85546875" style="1"/>
    <col min="9476" max="9476" width="8.42578125" style="1" customWidth="1"/>
    <col min="9477" max="9477" width="7.85546875" style="1" customWidth="1"/>
    <col min="9478" max="9478" width="31.140625" style="1" customWidth="1"/>
    <col min="9479" max="9479" width="45.42578125" style="1" customWidth="1"/>
    <col min="9480" max="9480" width="15.7109375" style="1" customWidth="1"/>
    <col min="9481" max="9481" width="0" style="1" hidden="1" customWidth="1"/>
    <col min="9482" max="9482" width="13.42578125" style="1" customWidth="1"/>
    <col min="9483" max="9731" width="8.85546875" style="1"/>
    <col min="9732" max="9732" width="8.42578125" style="1" customWidth="1"/>
    <col min="9733" max="9733" width="7.85546875" style="1" customWidth="1"/>
    <col min="9734" max="9734" width="31.140625" style="1" customWidth="1"/>
    <col min="9735" max="9735" width="45.42578125" style="1" customWidth="1"/>
    <col min="9736" max="9736" width="15.7109375" style="1" customWidth="1"/>
    <col min="9737" max="9737" width="0" style="1" hidden="1" customWidth="1"/>
    <col min="9738" max="9738" width="13.42578125" style="1" customWidth="1"/>
    <col min="9739" max="9987" width="8.85546875" style="1"/>
    <col min="9988" max="9988" width="8.42578125" style="1" customWidth="1"/>
    <col min="9989" max="9989" width="7.85546875" style="1" customWidth="1"/>
    <col min="9990" max="9990" width="31.140625" style="1" customWidth="1"/>
    <col min="9991" max="9991" width="45.42578125" style="1" customWidth="1"/>
    <col min="9992" max="9992" width="15.7109375" style="1" customWidth="1"/>
    <col min="9993" max="9993" width="0" style="1" hidden="1" customWidth="1"/>
    <col min="9994" max="9994" width="13.42578125" style="1" customWidth="1"/>
    <col min="9995" max="10243" width="8.85546875" style="1"/>
    <col min="10244" max="10244" width="8.42578125" style="1" customWidth="1"/>
    <col min="10245" max="10245" width="7.85546875" style="1" customWidth="1"/>
    <col min="10246" max="10246" width="31.140625" style="1" customWidth="1"/>
    <col min="10247" max="10247" width="45.42578125" style="1" customWidth="1"/>
    <col min="10248" max="10248" width="15.7109375" style="1" customWidth="1"/>
    <col min="10249" max="10249" width="0" style="1" hidden="1" customWidth="1"/>
    <col min="10250" max="10250" width="13.42578125" style="1" customWidth="1"/>
    <col min="10251" max="10499" width="8.85546875" style="1"/>
    <col min="10500" max="10500" width="8.42578125" style="1" customWidth="1"/>
    <col min="10501" max="10501" width="7.85546875" style="1" customWidth="1"/>
    <col min="10502" max="10502" width="31.140625" style="1" customWidth="1"/>
    <col min="10503" max="10503" width="45.42578125" style="1" customWidth="1"/>
    <col min="10504" max="10504" width="15.7109375" style="1" customWidth="1"/>
    <col min="10505" max="10505" width="0" style="1" hidden="1" customWidth="1"/>
    <col min="10506" max="10506" width="13.42578125" style="1" customWidth="1"/>
    <col min="10507" max="10755" width="8.85546875" style="1"/>
    <col min="10756" max="10756" width="8.42578125" style="1" customWidth="1"/>
    <col min="10757" max="10757" width="7.85546875" style="1" customWidth="1"/>
    <col min="10758" max="10758" width="31.140625" style="1" customWidth="1"/>
    <col min="10759" max="10759" width="45.42578125" style="1" customWidth="1"/>
    <col min="10760" max="10760" width="15.7109375" style="1" customWidth="1"/>
    <col min="10761" max="10761" width="0" style="1" hidden="1" customWidth="1"/>
    <col min="10762" max="10762" width="13.42578125" style="1" customWidth="1"/>
    <col min="10763" max="11011" width="8.85546875" style="1"/>
    <col min="11012" max="11012" width="8.42578125" style="1" customWidth="1"/>
    <col min="11013" max="11013" width="7.85546875" style="1" customWidth="1"/>
    <col min="11014" max="11014" width="31.140625" style="1" customWidth="1"/>
    <col min="11015" max="11015" width="45.42578125" style="1" customWidth="1"/>
    <col min="11016" max="11016" width="15.7109375" style="1" customWidth="1"/>
    <col min="11017" max="11017" width="0" style="1" hidden="1" customWidth="1"/>
    <col min="11018" max="11018" width="13.42578125" style="1" customWidth="1"/>
    <col min="11019" max="11267" width="8.85546875" style="1"/>
    <col min="11268" max="11268" width="8.42578125" style="1" customWidth="1"/>
    <col min="11269" max="11269" width="7.85546875" style="1" customWidth="1"/>
    <col min="11270" max="11270" width="31.140625" style="1" customWidth="1"/>
    <col min="11271" max="11271" width="45.42578125" style="1" customWidth="1"/>
    <col min="11272" max="11272" width="15.7109375" style="1" customWidth="1"/>
    <col min="11273" max="11273" width="0" style="1" hidden="1" customWidth="1"/>
    <col min="11274" max="11274" width="13.42578125" style="1" customWidth="1"/>
    <col min="11275" max="11523" width="8.85546875" style="1"/>
    <col min="11524" max="11524" width="8.42578125" style="1" customWidth="1"/>
    <col min="11525" max="11525" width="7.85546875" style="1" customWidth="1"/>
    <col min="11526" max="11526" width="31.140625" style="1" customWidth="1"/>
    <col min="11527" max="11527" width="45.42578125" style="1" customWidth="1"/>
    <col min="11528" max="11528" width="15.7109375" style="1" customWidth="1"/>
    <col min="11529" max="11529" width="0" style="1" hidden="1" customWidth="1"/>
    <col min="11530" max="11530" width="13.42578125" style="1" customWidth="1"/>
    <col min="11531" max="11779" width="8.85546875" style="1"/>
    <col min="11780" max="11780" width="8.42578125" style="1" customWidth="1"/>
    <col min="11781" max="11781" width="7.85546875" style="1" customWidth="1"/>
    <col min="11782" max="11782" width="31.140625" style="1" customWidth="1"/>
    <col min="11783" max="11783" width="45.42578125" style="1" customWidth="1"/>
    <col min="11784" max="11784" width="15.7109375" style="1" customWidth="1"/>
    <col min="11785" max="11785" width="0" style="1" hidden="1" customWidth="1"/>
    <col min="11786" max="11786" width="13.42578125" style="1" customWidth="1"/>
    <col min="11787" max="12035" width="8.85546875" style="1"/>
    <col min="12036" max="12036" width="8.42578125" style="1" customWidth="1"/>
    <col min="12037" max="12037" width="7.85546875" style="1" customWidth="1"/>
    <col min="12038" max="12038" width="31.140625" style="1" customWidth="1"/>
    <col min="12039" max="12039" width="45.42578125" style="1" customWidth="1"/>
    <col min="12040" max="12040" width="15.7109375" style="1" customWidth="1"/>
    <col min="12041" max="12041" width="0" style="1" hidden="1" customWidth="1"/>
    <col min="12042" max="12042" width="13.42578125" style="1" customWidth="1"/>
    <col min="12043" max="12291" width="8.85546875" style="1"/>
    <col min="12292" max="12292" width="8.42578125" style="1" customWidth="1"/>
    <col min="12293" max="12293" width="7.85546875" style="1" customWidth="1"/>
    <col min="12294" max="12294" width="31.140625" style="1" customWidth="1"/>
    <col min="12295" max="12295" width="45.42578125" style="1" customWidth="1"/>
    <col min="12296" max="12296" width="15.7109375" style="1" customWidth="1"/>
    <col min="12297" max="12297" width="0" style="1" hidden="1" customWidth="1"/>
    <col min="12298" max="12298" width="13.42578125" style="1" customWidth="1"/>
    <col min="12299" max="12547" width="8.85546875" style="1"/>
    <col min="12548" max="12548" width="8.42578125" style="1" customWidth="1"/>
    <col min="12549" max="12549" width="7.85546875" style="1" customWidth="1"/>
    <col min="12550" max="12550" width="31.140625" style="1" customWidth="1"/>
    <col min="12551" max="12551" width="45.42578125" style="1" customWidth="1"/>
    <col min="12552" max="12552" width="15.7109375" style="1" customWidth="1"/>
    <col min="12553" max="12553" width="0" style="1" hidden="1" customWidth="1"/>
    <col min="12554" max="12554" width="13.42578125" style="1" customWidth="1"/>
    <col min="12555" max="12803" width="8.85546875" style="1"/>
    <col min="12804" max="12804" width="8.42578125" style="1" customWidth="1"/>
    <col min="12805" max="12805" width="7.85546875" style="1" customWidth="1"/>
    <col min="12806" max="12806" width="31.140625" style="1" customWidth="1"/>
    <col min="12807" max="12807" width="45.42578125" style="1" customWidth="1"/>
    <col min="12808" max="12808" width="15.7109375" style="1" customWidth="1"/>
    <col min="12809" max="12809" width="0" style="1" hidden="1" customWidth="1"/>
    <col min="12810" max="12810" width="13.42578125" style="1" customWidth="1"/>
    <col min="12811" max="13059" width="8.85546875" style="1"/>
    <col min="13060" max="13060" width="8.42578125" style="1" customWidth="1"/>
    <col min="13061" max="13061" width="7.85546875" style="1" customWidth="1"/>
    <col min="13062" max="13062" width="31.140625" style="1" customWidth="1"/>
    <col min="13063" max="13063" width="45.42578125" style="1" customWidth="1"/>
    <col min="13064" max="13064" width="15.7109375" style="1" customWidth="1"/>
    <col min="13065" max="13065" width="0" style="1" hidden="1" customWidth="1"/>
    <col min="13066" max="13066" width="13.42578125" style="1" customWidth="1"/>
    <col min="13067" max="13315" width="8.85546875" style="1"/>
    <col min="13316" max="13316" width="8.42578125" style="1" customWidth="1"/>
    <col min="13317" max="13317" width="7.85546875" style="1" customWidth="1"/>
    <col min="13318" max="13318" width="31.140625" style="1" customWidth="1"/>
    <col min="13319" max="13319" width="45.42578125" style="1" customWidth="1"/>
    <col min="13320" max="13320" width="15.7109375" style="1" customWidth="1"/>
    <col min="13321" max="13321" width="0" style="1" hidden="1" customWidth="1"/>
    <col min="13322" max="13322" width="13.42578125" style="1" customWidth="1"/>
    <col min="13323" max="13571" width="8.85546875" style="1"/>
    <col min="13572" max="13572" width="8.42578125" style="1" customWidth="1"/>
    <col min="13573" max="13573" width="7.85546875" style="1" customWidth="1"/>
    <col min="13574" max="13574" width="31.140625" style="1" customWidth="1"/>
    <col min="13575" max="13575" width="45.42578125" style="1" customWidth="1"/>
    <col min="13576" max="13576" width="15.7109375" style="1" customWidth="1"/>
    <col min="13577" max="13577" width="0" style="1" hidden="1" customWidth="1"/>
    <col min="13578" max="13578" width="13.42578125" style="1" customWidth="1"/>
    <col min="13579" max="13827" width="8.85546875" style="1"/>
    <col min="13828" max="13828" width="8.42578125" style="1" customWidth="1"/>
    <col min="13829" max="13829" width="7.85546875" style="1" customWidth="1"/>
    <col min="13830" max="13830" width="31.140625" style="1" customWidth="1"/>
    <col min="13831" max="13831" width="45.42578125" style="1" customWidth="1"/>
    <col min="13832" max="13832" width="15.7109375" style="1" customWidth="1"/>
    <col min="13833" max="13833" width="0" style="1" hidden="1" customWidth="1"/>
    <col min="13834" max="13834" width="13.42578125" style="1" customWidth="1"/>
    <col min="13835" max="14083" width="8.85546875" style="1"/>
    <col min="14084" max="14084" width="8.42578125" style="1" customWidth="1"/>
    <col min="14085" max="14085" width="7.85546875" style="1" customWidth="1"/>
    <col min="14086" max="14086" width="31.140625" style="1" customWidth="1"/>
    <col min="14087" max="14087" width="45.42578125" style="1" customWidth="1"/>
    <col min="14088" max="14088" width="15.7109375" style="1" customWidth="1"/>
    <col min="14089" max="14089" width="0" style="1" hidden="1" customWidth="1"/>
    <col min="14090" max="14090" width="13.42578125" style="1" customWidth="1"/>
    <col min="14091" max="14339" width="8.85546875" style="1"/>
    <col min="14340" max="14340" width="8.42578125" style="1" customWidth="1"/>
    <col min="14341" max="14341" width="7.85546875" style="1" customWidth="1"/>
    <col min="14342" max="14342" width="31.140625" style="1" customWidth="1"/>
    <col min="14343" max="14343" width="45.42578125" style="1" customWidth="1"/>
    <col min="14344" max="14344" width="15.7109375" style="1" customWidth="1"/>
    <col min="14345" max="14345" width="0" style="1" hidden="1" customWidth="1"/>
    <col min="14346" max="14346" width="13.42578125" style="1" customWidth="1"/>
    <col min="14347" max="14595" width="8.85546875" style="1"/>
    <col min="14596" max="14596" width="8.42578125" style="1" customWidth="1"/>
    <col min="14597" max="14597" width="7.85546875" style="1" customWidth="1"/>
    <col min="14598" max="14598" width="31.140625" style="1" customWidth="1"/>
    <col min="14599" max="14599" width="45.42578125" style="1" customWidth="1"/>
    <col min="14600" max="14600" width="15.7109375" style="1" customWidth="1"/>
    <col min="14601" max="14601" width="0" style="1" hidden="1" customWidth="1"/>
    <col min="14602" max="14602" width="13.42578125" style="1" customWidth="1"/>
    <col min="14603" max="14851" width="8.85546875" style="1"/>
    <col min="14852" max="14852" width="8.42578125" style="1" customWidth="1"/>
    <col min="14853" max="14853" width="7.85546875" style="1" customWidth="1"/>
    <col min="14854" max="14854" width="31.140625" style="1" customWidth="1"/>
    <col min="14855" max="14855" width="45.42578125" style="1" customWidth="1"/>
    <col min="14856" max="14856" width="15.7109375" style="1" customWidth="1"/>
    <col min="14857" max="14857" width="0" style="1" hidden="1" customWidth="1"/>
    <col min="14858" max="14858" width="13.42578125" style="1" customWidth="1"/>
    <col min="14859" max="15107" width="8.85546875" style="1"/>
    <col min="15108" max="15108" width="8.42578125" style="1" customWidth="1"/>
    <col min="15109" max="15109" width="7.85546875" style="1" customWidth="1"/>
    <col min="15110" max="15110" width="31.140625" style="1" customWidth="1"/>
    <col min="15111" max="15111" width="45.42578125" style="1" customWidth="1"/>
    <col min="15112" max="15112" width="15.7109375" style="1" customWidth="1"/>
    <col min="15113" max="15113" width="0" style="1" hidden="1" customWidth="1"/>
    <col min="15114" max="15114" width="13.42578125" style="1" customWidth="1"/>
    <col min="15115" max="15363" width="8.85546875" style="1"/>
    <col min="15364" max="15364" width="8.42578125" style="1" customWidth="1"/>
    <col min="15365" max="15365" width="7.85546875" style="1" customWidth="1"/>
    <col min="15366" max="15366" width="31.140625" style="1" customWidth="1"/>
    <col min="15367" max="15367" width="45.42578125" style="1" customWidth="1"/>
    <col min="15368" max="15368" width="15.7109375" style="1" customWidth="1"/>
    <col min="15369" max="15369" width="0" style="1" hidden="1" customWidth="1"/>
    <col min="15370" max="15370" width="13.42578125" style="1" customWidth="1"/>
    <col min="15371" max="15619" width="8.85546875" style="1"/>
    <col min="15620" max="15620" width="8.42578125" style="1" customWidth="1"/>
    <col min="15621" max="15621" width="7.85546875" style="1" customWidth="1"/>
    <col min="15622" max="15622" width="31.140625" style="1" customWidth="1"/>
    <col min="15623" max="15623" width="45.42578125" style="1" customWidth="1"/>
    <col min="15624" max="15624" width="15.7109375" style="1" customWidth="1"/>
    <col min="15625" max="15625" width="0" style="1" hidden="1" customWidth="1"/>
    <col min="15626" max="15626" width="13.42578125" style="1" customWidth="1"/>
    <col min="15627" max="15875" width="8.85546875" style="1"/>
    <col min="15876" max="15876" width="8.42578125" style="1" customWidth="1"/>
    <col min="15877" max="15877" width="7.85546875" style="1" customWidth="1"/>
    <col min="15878" max="15878" width="31.140625" style="1" customWidth="1"/>
    <col min="15879" max="15879" width="45.42578125" style="1" customWidth="1"/>
    <col min="15880" max="15880" width="15.7109375" style="1" customWidth="1"/>
    <col min="15881" max="15881" width="0" style="1" hidden="1" customWidth="1"/>
    <col min="15882" max="15882" width="13.42578125" style="1" customWidth="1"/>
    <col min="15883" max="16131" width="8.85546875" style="1"/>
    <col min="16132" max="16132" width="8.42578125" style="1" customWidth="1"/>
    <col min="16133" max="16133" width="7.85546875" style="1" customWidth="1"/>
    <col min="16134" max="16134" width="31.140625" style="1" customWidth="1"/>
    <col min="16135" max="16135" width="45.42578125" style="1" customWidth="1"/>
    <col min="16136" max="16136" width="15.7109375" style="1" customWidth="1"/>
    <col min="16137" max="16137" width="0" style="1" hidden="1" customWidth="1"/>
    <col min="16138" max="16138" width="13.42578125" style="1" customWidth="1"/>
    <col min="16139" max="16384" width="8.85546875" style="1"/>
  </cols>
  <sheetData>
    <row r="1" spans="1:12" ht="125.1" customHeight="1" x14ac:dyDescent="0.2"/>
    <row r="2" spans="1:12" ht="27.95" customHeight="1" x14ac:dyDescent="0.2">
      <c r="A2" s="176" t="s">
        <v>0</v>
      </c>
      <c r="B2" s="177"/>
      <c r="C2" s="177"/>
      <c r="D2" s="177"/>
      <c r="E2" s="177"/>
      <c r="F2" s="177"/>
      <c r="G2" s="177"/>
      <c r="H2" s="177"/>
      <c r="I2" s="177"/>
      <c r="J2" s="177"/>
      <c r="K2" s="177"/>
    </row>
    <row r="3" spans="1:12" ht="39.950000000000003" customHeight="1" x14ac:dyDescent="0.2">
      <c r="A3" s="176" t="s">
        <v>1</v>
      </c>
      <c r="B3" s="176"/>
      <c r="C3" s="176"/>
      <c r="D3" s="176"/>
      <c r="E3" s="176"/>
      <c r="F3" s="176"/>
      <c r="G3" s="176"/>
      <c r="H3" s="176"/>
      <c r="I3" s="176"/>
      <c r="J3" s="176"/>
      <c r="K3" s="176"/>
    </row>
    <row r="4" spans="1:12" ht="21.75" customHeight="1" x14ac:dyDescent="0.2">
      <c r="A4" s="178" t="s">
        <v>2</v>
      </c>
      <c r="B4" s="178"/>
      <c r="C4" s="84"/>
      <c r="D4" s="84"/>
      <c r="E4" s="84"/>
      <c r="F4" s="84"/>
      <c r="G4" s="84"/>
      <c r="H4" s="84"/>
      <c r="I4" s="84"/>
      <c r="J4" s="84"/>
      <c r="K4" s="84"/>
    </row>
    <row r="5" spans="1:12" ht="21.75" customHeight="1" x14ac:dyDescent="0.2">
      <c r="A5" s="179" t="s">
        <v>3</v>
      </c>
      <c r="B5" s="179" t="s">
        <v>4</v>
      </c>
      <c r="C5" s="182" t="s">
        <v>5</v>
      </c>
      <c r="D5" s="174" t="s">
        <v>6</v>
      </c>
      <c r="E5" s="182" t="s">
        <v>7</v>
      </c>
      <c r="F5" s="170" t="s">
        <v>8</v>
      </c>
      <c r="G5" s="186"/>
      <c r="H5" s="171"/>
      <c r="I5" s="2"/>
      <c r="J5" s="170" t="s">
        <v>9</v>
      </c>
      <c r="K5" s="171"/>
      <c r="L5" s="172" t="s">
        <v>10</v>
      </c>
    </row>
    <row r="6" spans="1:12" ht="15" customHeight="1" x14ac:dyDescent="0.2">
      <c r="A6" s="180"/>
      <c r="B6" s="180"/>
      <c r="C6" s="183"/>
      <c r="D6" s="185"/>
      <c r="E6" s="183"/>
      <c r="F6" s="172" t="s">
        <v>11</v>
      </c>
      <c r="G6" s="174" t="s">
        <v>12</v>
      </c>
      <c r="H6" s="174" t="s">
        <v>13</v>
      </c>
      <c r="I6" s="174" t="s">
        <v>14</v>
      </c>
      <c r="J6" s="174" t="s">
        <v>15</v>
      </c>
      <c r="K6" s="174" t="s">
        <v>9</v>
      </c>
      <c r="L6" s="172"/>
    </row>
    <row r="7" spans="1:12" ht="89.1" customHeight="1" x14ac:dyDescent="0.2">
      <c r="A7" s="181"/>
      <c r="B7" s="181"/>
      <c r="C7" s="184"/>
      <c r="D7" s="175"/>
      <c r="E7" s="184"/>
      <c r="F7" s="172"/>
      <c r="G7" s="175"/>
      <c r="H7" s="175"/>
      <c r="I7" s="175"/>
      <c r="J7" s="175"/>
      <c r="K7" s="175"/>
      <c r="L7" s="173"/>
    </row>
    <row r="8" spans="1:12" ht="38.25" x14ac:dyDescent="0.2">
      <c r="A8" s="163" t="s">
        <v>16</v>
      </c>
      <c r="B8" s="153">
        <v>0.35</v>
      </c>
      <c r="C8" s="116" t="s">
        <v>17</v>
      </c>
      <c r="D8" s="168">
        <v>0.4</v>
      </c>
      <c r="E8" s="4" t="s">
        <v>18</v>
      </c>
      <c r="F8" s="5"/>
      <c r="G8" s="140" t="s">
        <v>19</v>
      </c>
      <c r="H8" s="110">
        <v>50</v>
      </c>
      <c r="I8" s="7"/>
      <c r="J8" s="8"/>
      <c r="K8" s="139">
        <f>IF(SUM((F9*J9)+(F10*J10))&gt;H8,H8,SUM((F9*J9)+(F10*J10)))</f>
        <v>0</v>
      </c>
      <c r="L8" s="9"/>
    </row>
    <row r="9" spans="1:12" ht="38.25" x14ac:dyDescent="0.2">
      <c r="A9" s="164"/>
      <c r="B9" s="166"/>
      <c r="C9" s="116"/>
      <c r="D9" s="155"/>
      <c r="E9" s="10" t="s">
        <v>20</v>
      </c>
      <c r="F9" s="11">
        <v>5</v>
      </c>
      <c r="G9" s="128"/>
      <c r="H9" s="129"/>
      <c r="I9" s="7"/>
      <c r="J9" s="76"/>
      <c r="K9" s="120"/>
      <c r="L9" s="13"/>
    </row>
    <row r="10" spans="1:12" ht="38.25" x14ac:dyDescent="0.2">
      <c r="A10" s="164"/>
      <c r="B10" s="166"/>
      <c r="C10" s="116"/>
      <c r="D10" s="155"/>
      <c r="E10" s="10" t="s">
        <v>21</v>
      </c>
      <c r="F10" s="11">
        <v>10</v>
      </c>
      <c r="G10" s="128"/>
      <c r="H10" s="130"/>
      <c r="I10" s="7"/>
      <c r="J10" s="76"/>
      <c r="K10" s="120"/>
      <c r="L10" s="13"/>
    </row>
    <row r="11" spans="1:12" ht="38.25" x14ac:dyDescent="0.2">
      <c r="A11" s="164"/>
      <c r="B11" s="166"/>
      <c r="C11" s="116"/>
      <c r="D11" s="155"/>
      <c r="E11" s="14" t="s">
        <v>22</v>
      </c>
      <c r="F11" s="15">
        <v>1</v>
      </c>
      <c r="G11" s="3" t="s">
        <v>23</v>
      </c>
      <c r="H11" s="3">
        <v>50</v>
      </c>
      <c r="I11" s="7"/>
      <c r="J11" s="77"/>
      <c r="K11" s="16">
        <f>IF(F11*J11&gt;H11,H11,F11*J11)</f>
        <v>0</v>
      </c>
      <c r="L11" s="13"/>
    </row>
    <row r="12" spans="1:12" ht="33" customHeight="1" x14ac:dyDescent="0.2">
      <c r="A12" s="164"/>
      <c r="B12" s="166"/>
      <c r="C12" s="122" t="s">
        <v>24</v>
      </c>
      <c r="D12" s="123"/>
      <c r="E12" s="123"/>
      <c r="F12" s="123"/>
      <c r="G12" s="123"/>
      <c r="H12" s="123"/>
      <c r="I12" s="123"/>
      <c r="J12" s="123"/>
      <c r="K12" s="124"/>
      <c r="L12" s="13"/>
    </row>
    <row r="13" spans="1:12" ht="96" customHeight="1" x14ac:dyDescent="0.2">
      <c r="A13" s="164"/>
      <c r="B13" s="166"/>
      <c r="C13" s="157" t="s">
        <v>25</v>
      </c>
      <c r="D13" s="153">
        <v>0.2</v>
      </c>
      <c r="E13" s="17" t="s">
        <v>26</v>
      </c>
      <c r="F13" s="15">
        <v>10</v>
      </c>
      <c r="G13" s="15" t="s">
        <v>27</v>
      </c>
      <c r="H13" s="15">
        <v>70</v>
      </c>
      <c r="I13" s="18"/>
      <c r="J13" s="76"/>
      <c r="K13" s="19">
        <f>IF(F13*J13&gt;H13,H13,F13*J13)</f>
        <v>0</v>
      </c>
      <c r="L13" s="13"/>
    </row>
    <row r="14" spans="1:12" ht="126" customHeight="1" x14ac:dyDescent="0.2">
      <c r="A14" s="164"/>
      <c r="B14" s="166"/>
      <c r="C14" s="158"/>
      <c r="D14" s="158"/>
      <c r="E14" s="20" t="s">
        <v>28</v>
      </c>
      <c r="F14" s="15">
        <v>5</v>
      </c>
      <c r="G14" s="15" t="s">
        <v>29</v>
      </c>
      <c r="H14" s="15">
        <v>30</v>
      </c>
      <c r="I14" s="3"/>
      <c r="J14" s="76"/>
      <c r="K14" s="19">
        <f>IF(F14*J14&gt;H14,H14,F14*J14)</f>
        <v>0</v>
      </c>
      <c r="L14" s="13"/>
    </row>
    <row r="15" spans="1:12" ht="57" customHeight="1" x14ac:dyDescent="0.2">
      <c r="A15" s="164"/>
      <c r="B15" s="166"/>
      <c r="C15" s="94" t="s">
        <v>30</v>
      </c>
      <c r="D15" s="159">
        <v>0.25</v>
      </c>
      <c r="E15" s="21" t="s">
        <v>31</v>
      </c>
      <c r="F15" s="15">
        <v>10</v>
      </c>
      <c r="G15" s="160" t="s">
        <v>32</v>
      </c>
      <c r="H15" s="116">
        <v>100</v>
      </c>
      <c r="I15" s="22"/>
      <c r="J15" s="78"/>
      <c r="K15" s="148">
        <f>IF(SUM((J15+J16+J17+J18))&gt;100,100,SUM((J15+J16+J17+J18)))</f>
        <v>0</v>
      </c>
      <c r="L15" s="13"/>
    </row>
    <row r="16" spans="1:12" ht="63" customHeight="1" x14ac:dyDescent="0.2">
      <c r="A16" s="164"/>
      <c r="B16" s="166"/>
      <c r="C16" s="94"/>
      <c r="D16" s="159"/>
      <c r="E16" s="21" t="s">
        <v>33</v>
      </c>
      <c r="F16" s="15">
        <v>20</v>
      </c>
      <c r="G16" s="161"/>
      <c r="H16" s="116"/>
      <c r="I16" s="22"/>
      <c r="J16" s="78"/>
      <c r="K16" s="149"/>
      <c r="L16" s="13"/>
    </row>
    <row r="17" spans="1:15" ht="48.75" customHeight="1" x14ac:dyDescent="0.2">
      <c r="A17" s="164"/>
      <c r="B17" s="166"/>
      <c r="C17" s="94"/>
      <c r="D17" s="159"/>
      <c r="E17" s="21" t="s">
        <v>34</v>
      </c>
      <c r="F17" s="15">
        <v>40</v>
      </c>
      <c r="G17" s="161"/>
      <c r="H17" s="116"/>
      <c r="I17" s="22"/>
      <c r="J17" s="78"/>
      <c r="K17" s="149"/>
      <c r="L17" s="13"/>
    </row>
    <row r="18" spans="1:15" ht="75.75" customHeight="1" x14ac:dyDescent="0.2">
      <c r="A18" s="164"/>
      <c r="B18" s="166"/>
      <c r="C18" s="94"/>
      <c r="D18" s="159"/>
      <c r="E18" s="21" t="s">
        <v>35</v>
      </c>
      <c r="F18" s="15">
        <v>30</v>
      </c>
      <c r="G18" s="162"/>
      <c r="H18" s="116"/>
      <c r="I18" s="22"/>
      <c r="J18" s="78"/>
      <c r="K18" s="150"/>
      <c r="L18" s="13"/>
    </row>
    <row r="19" spans="1:15" ht="39" customHeight="1" x14ac:dyDescent="0.2">
      <c r="A19" s="164"/>
      <c r="B19" s="166"/>
      <c r="C19" s="122" t="s">
        <v>36</v>
      </c>
      <c r="D19" s="123"/>
      <c r="E19" s="123"/>
      <c r="F19" s="123"/>
      <c r="G19" s="123"/>
      <c r="H19" s="123"/>
      <c r="I19" s="123"/>
      <c r="J19" s="123"/>
      <c r="K19" s="124"/>
      <c r="L19" s="13"/>
    </row>
    <row r="20" spans="1:15" ht="96.75" customHeight="1" x14ac:dyDescent="0.2">
      <c r="A20" s="164"/>
      <c r="B20" s="166"/>
      <c r="C20" s="110" t="s">
        <v>37</v>
      </c>
      <c r="D20" s="131">
        <v>0.15</v>
      </c>
      <c r="E20" s="23" t="s">
        <v>38</v>
      </c>
      <c r="F20" s="3">
        <v>10</v>
      </c>
      <c r="G20" s="3" t="s">
        <v>39</v>
      </c>
      <c r="H20" s="3">
        <v>30</v>
      </c>
      <c r="I20" s="18"/>
      <c r="J20" s="79"/>
      <c r="K20" s="16">
        <f t="shared" ref="K20:K23" si="0">IF(F20*J20&gt;H20,H20,F20*J20)</f>
        <v>0</v>
      </c>
      <c r="L20" s="13"/>
    </row>
    <row r="21" spans="1:15" ht="69.75" customHeight="1" x14ac:dyDescent="0.2">
      <c r="A21" s="164"/>
      <c r="B21" s="166"/>
      <c r="C21" s="128"/>
      <c r="D21" s="136"/>
      <c r="E21" s="24" t="s">
        <v>40</v>
      </c>
      <c r="F21" s="25">
        <v>0.5</v>
      </c>
      <c r="G21" s="15" t="s">
        <v>41</v>
      </c>
      <c r="H21" s="15">
        <v>45</v>
      </c>
      <c r="I21" s="18"/>
      <c r="J21" s="79"/>
      <c r="K21" s="16">
        <f>IF(F21*J21&gt;H21,H21,F21*J21)</f>
        <v>0</v>
      </c>
      <c r="L21" s="13"/>
    </row>
    <row r="22" spans="1:15" ht="36.75" customHeight="1" x14ac:dyDescent="0.2">
      <c r="A22" s="164"/>
      <c r="B22" s="166"/>
      <c r="C22" s="128"/>
      <c r="D22" s="136"/>
      <c r="E22" s="26" t="s">
        <v>42</v>
      </c>
      <c r="F22" s="3">
        <v>2</v>
      </c>
      <c r="G22" s="3" t="s">
        <v>43</v>
      </c>
      <c r="H22" s="3">
        <v>10</v>
      </c>
      <c r="I22" s="18"/>
      <c r="J22" s="79"/>
      <c r="K22" s="16">
        <f t="shared" si="0"/>
        <v>0</v>
      </c>
      <c r="L22" s="13"/>
    </row>
    <row r="23" spans="1:15" ht="126.75" customHeight="1" x14ac:dyDescent="0.2">
      <c r="A23" s="164"/>
      <c r="B23" s="166"/>
      <c r="C23" s="111"/>
      <c r="D23" s="169"/>
      <c r="E23" s="23" t="s">
        <v>44</v>
      </c>
      <c r="F23" s="3">
        <v>5</v>
      </c>
      <c r="G23" s="3" t="s">
        <v>45</v>
      </c>
      <c r="H23" s="15">
        <v>15</v>
      </c>
      <c r="I23" s="18"/>
      <c r="J23" s="79"/>
      <c r="K23" s="16">
        <f t="shared" si="0"/>
        <v>0</v>
      </c>
      <c r="L23" s="13"/>
    </row>
    <row r="24" spans="1:15" ht="34.5" customHeight="1" x14ac:dyDescent="0.2">
      <c r="A24" s="165"/>
      <c r="B24" s="167"/>
      <c r="C24" s="122" t="s">
        <v>36</v>
      </c>
      <c r="D24" s="123"/>
      <c r="E24" s="123"/>
      <c r="F24" s="123"/>
      <c r="G24" s="123"/>
      <c r="H24" s="123"/>
      <c r="I24" s="123"/>
      <c r="J24" s="123"/>
      <c r="K24" s="124"/>
      <c r="L24" s="13"/>
    </row>
    <row r="25" spans="1:15" x14ac:dyDescent="0.2">
      <c r="A25" s="27" t="s">
        <v>46</v>
      </c>
      <c r="B25" s="28"/>
      <c r="C25" s="95"/>
      <c r="D25" s="96"/>
      <c r="E25" s="96"/>
      <c r="F25" s="96"/>
      <c r="G25" s="96"/>
      <c r="H25" s="96"/>
      <c r="I25" s="96"/>
      <c r="J25" s="97"/>
      <c r="K25" s="29">
        <f>((SUM(K8:K11)*0.4)+(SUM(K13:K14)*0.2)+((SUM(K15)*0.25)))*0.35</f>
        <v>0</v>
      </c>
      <c r="L25" s="13"/>
    </row>
    <row r="26" spans="1:15" ht="30" customHeight="1" x14ac:dyDescent="0.2">
      <c r="A26" s="151" t="s">
        <v>47</v>
      </c>
      <c r="B26" s="153">
        <v>0.45</v>
      </c>
      <c r="C26" s="110" t="s">
        <v>48</v>
      </c>
      <c r="D26" s="131">
        <v>0.2</v>
      </c>
      <c r="E26" s="20" t="s">
        <v>49</v>
      </c>
      <c r="F26" s="30"/>
      <c r="G26" s="31"/>
      <c r="H26" s="140">
        <v>50</v>
      </c>
      <c r="I26" s="32"/>
      <c r="J26" s="33"/>
      <c r="K26" s="139">
        <f>IF(SUM((F27*J27)+(F28*J28))&gt;H26,H26,SUM((F27*J27)+(F28*J28)))</f>
        <v>0</v>
      </c>
      <c r="L26" s="13"/>
    </row>
    <row r="27" spans="1:15" ht="38.25" customHeight="1" x14ac:dyDescent="0.2">
      <c r="A27" s="125"/>
      <c r="B27" s="126"/>
      <c r="C27" s="128"/>
      <c r="D27" s="136"/>
      <c r="E27" s="20" t="s">
        <v>50</v>
      </c>
      <c r="F27" s="3">
        <v>50</v>
      </c>
      <c r="G27" s="6" t="s">
        <v>51</v>
      </c>
      <c r="H27" s="141"/>
      <c r="I27" s="34"/>
      <c r="J27" s="79"/>
      <c r="K27" s="120"/>
      <c r="L27" s="13"/>
    </row>
    <row r="28" spans="1:15" ht="38.25" customHeight="1" x14ac:dyDescent="0.2">
      <c r="A28" s="125"/>
      <c r="B28" s="126"/>
      <c r="C28" s="128"/>
      <c r="D28" s="136"/>
      <c r="E28" s="20" t="s">
        <v>52</v>
      </c>
      <c r="F28" s="3">
        <v>10</v>
      </c>
      <c r="G28" s="6" t="s">
        <v>51</v>
      </c>
      <c r="H28" s="142"/>
      <c r="I28" s="34"/>
      <c r="J28" s="79"/>
      <c r="K28" s="121"/>
      <c r="L28" s="13"/>
    </row>
    <row r="29" spans="1:15" ht="36" customHeight="1" x14ac:dyDescent="0.2">
      <c r="A29" s="125"/>
      <c r="B29" s="126"/>
      <c r="C29" s="128"/>
      <c r="D29" s="128"/>
      <c r="E29" s="35" t="s">
        <v>53</v>
      </c>
      <c r="F29" s="3">
        <v>35</v>
      </c>
      <c r="G29" s="6" t="s">
        <v>51</v>
      </c>
      <c r="H29" s="140">
        <v>50</v>
      </c>
      <c r="I29" s="34"/>
      <c r="J29" s="79"/>
      <c r="K29" s="119">
        <f>IF(SUM((F29*J29)+(F30*J30)+(J32*F32)+(J31*F31))&gt;H29,H29,SUM(F29*J29)+(F30*J30)+(J32*F32)+(J31*F31))</f>
        <v>0</v>
      </c>
      <c r="L29" s="13"/>
    </row>
    <row r="30" spans="1:15" ht="36" customHeight="1" x14ac:dyDescent="0.2">
      <c r="A30" s="125"/>
      <c r="B30" s="126"/>
      <c r="C30" s="128"/>
      <c r="D30" s="128"/>
      <c r="E30" s="35" t="s">
        <v>54</v>
      </c>
      <c r="F30" s="3">
        <v>20</v>
      </c>
      <c r="G30" s="6" t="s">
        <v>51</v>
      </c>
      <c r="H30" s="141"/>
      <c r="I30" s="34"/>
      <c r="J30" s="79"/>
      <c r="K30" s="119"/>
      <c r="L30" s="13"/>
    </row>
    <row r="31" spans="1:15" ht="44.45" customHeight="1" x14ac:dyDescent="0.2">
      <c r="A31" s="125"/>
      <c r="B31" s="126"/>
      <c r="C31" s="128"/>
      <c r="D31" s="128"/>
      <c r="E31" s="35" t="s">
        <v>55</v>
      </c>
      <c r="F31" s="3">
        <v>15</v>
      </c>
      <c r="G31" s="6" t="s">
        <v>51</v>
      </c>
      <c r="H31" s="141"/>
      <c r="I31" s="34"/>
      <c r="J31" s="79"/>
      <c r="K31" s="119"/>
      <c r="L31" s="13"/>
      <c r="O31" s="36"/>
    </row>
    <row r="32" spans="1:15" ht="28.9" customHeight="1" x14ac:dyDescent="0.2">
      <c r="A32" s="125"/>
      <c r="B32" s="126"/>
      <c r="C32" s="128"/>
      <c r="D32" s="128"/>
      <c r="E32" s="35" t="s">
        <v>56</v>
      </c>
      <c r="F32" s="3">
        <v>15</v>
      </c>
      <c r="G32" s="6" t="s">
        <v>51</v>
      </c>
      <c r="H32" s="141"/>
      <c r="I32" s="34"/>
      <c r="J32" s="79"/>
      <c r="K32" s="119"/>
      <c r="L32" s="13"/>
    </row>
    <row r="33" spans="1:12" ht="33.75" customHeight="1" x14ac:dyDescent="0.2">
      <c r="A33" s="125"/>
      <c r="B33" s="126"/>
      <c r="C33" s="122" t="s">
        <v>57</v>
      </c>
      <c r="D33" s="123"/>
      <c r="E33" s="123"/>
      <c r="F33" s="123"/>
      <c r="G33" s="123"/>
      <c r="H33" s="123"/>
      <c r="I33" s="123"/>
      <c r="J33" s="123"/>
      <c r="K33" s="124"/>
      <c r="L33" s="13"/>
    </row>
    <row r="34" spans="1:12" ht="52.5" customHeight="1" x14ac:dyDescent="0.2">
      <c r="A34" s="125"/>
      <c r="B34" s="126"/>
      <c r="C34" s="145" t="s">
        <v>58</v>
      </c>
      <c r="D34" s="117">
        <v>0.4</v>
      </c>
      <c r="E34" s="37" t="s">
        <v>59</v>
      </c>
      <c r="F34" s="38"/>
      <c r="G34" s="38"/>
      <c r="H34" s="94">
        <v>70</v>
      </c>
      <c r="I34" s="39"/>
      <c r="J34" s="40"/>
      <c r="K34" s="148">
        <f>IF(SUM((F35*J35)+(F36*J36)+(F37*J37)+(F38*J38))&gt;H34,H34,SUM((F35*J35)+(F36*J36)+(F37*J37)+(F38*J38)))</f>
        <v>0</v>
      </c>
      <c r="L34" s="13"/>
    </row>
    <row r="35" spans="1:12" ht="33.75" customHeight="1" x14ac:dyDescent="0.2">
      <c r="A35" s="125"/>
      <c r="B35" s="126"/>
      <c r="C35" s="146"/>
      <c r="D35" s="117"/>
      <c r="E35" s="37" t="s">
        <v>60</v>
      </c>
      <c r="F35" s="15">
        <v>8</v>
      </c>
      <c r="G35" s="41" t="s">
        <v>61</v>
      </c>
      <c r="H35" s="94"/>
      <c r="I35" s="42"/>
      <c r="J35" s="80"/>
      <c r="K35" s="149"/>
      <c r="L35" s="13"/>
    </row>
    <row r="36" spans="1:12" ht="33.75" customHeight="1" x14ac:dyDescent="0.2">
      <c r="A36" s="125"/>
      <c r="B36" s="126"/>
      <c r="C36" s="146"/>
      <c r="D36" s="117"/>
      <c r="E36" s="37" t="s">
        <v>62</v>
      </c>
      <c r="F36" s="15">
        <v>4</v>
      </c>
      <c r="G36" s="41" t="s">
        <v>61</v>
      </c>
      <c r="H36" s="94"/>
      <c r="I36" s="42"/>
      <c r="J36" s="80"/>
      <c r="K36" s="149"/>
      <c r="L36" s="13"/>
    </row>
    <row r="37" spans="1:12" ht="33.75" customHeight="1" x14ac:dyDescent="0.2">
      <c r="A37" s="125"/>
      <c r="B37" s="126"/>
      <c r="C37" s="146"/>
      <c r="D37" s="117"/>
      <c r="E37" s="37" t="s">
        <v>63</v>
      </c>
      <c r="F37" s="15">
        <v>4</v>
      </c>
      <c r="G37" s="41" t="s">
        <v>61</v>
      </c>
      <c r="H37" s="94"/>
      <c r="I37" s="42"/>
      <c r="J37" s="80"/>
      <c r="K37" s="149"/>
      <c r="L37" s="13"/>
    </row>
    <row r="38" spans="1:12" ht="38.25" x14ac:dyDescent="0.2">
      <c r="A38" s="125"/>
      <c r="B38" s="126"/>
      <c r="C38" s="146"/>
      <c r="D38" s="117"/>
      <c r="E38" s="43" t="s">
        <v>64</v>
      </c>
      <c r="F38" s="15">
        <v>2</v>
      </c>
      <c r="G38" s="41" t="s">
        <v>61</v>
      </c>
      <c r="H38" s="94"/>
      <c r="I38" s="44"/>
      <c r="J38" s="76"/>
      <c r="K38" s="150"/>
      <c r="L38" s="13"/>
    </row>
    <row r="39" spans="1:12" ht="83.25" customHeight="1" x14ac:dyDescent="0.2">
      <c r="A39" s="125"/>
      <c r="B39" s="126"/>
      <c r="C39" s="146"/>
      <c r="D39" s="117"/>
      <c r="E39" s="43" t="s">
        <v>65</v>
      </c>
      <c r="F39" s="15">
        <v>1.5</v>
      </c>
      <c r="G39" s="15" t="s">
        <v>61</v>
      </c>
      <c r="H39" s="106">
        <v>10</v>
      </c>
      <c r="I39" s="3"/>
      <c r="J39" s="76"/>
      <c r="K39" s="148">
        <f>IF(SUM((F39*J39)+(F40*J40))&gt;H39,H39,SUM((F39*J39)+(F40*J40)))</f>
        <v>0</v>
      </c>
      <c r="L39" s="13"/>
    </row>
    <row r="40" spans="1:12" ht="85.5" customHeight="1" x14ac:dyDescent="0.2">
      <c r="A40" s="125"/>
      <c r="B40" s="126"/>
      <c r="C40" s="146"/>
      <c r="D40" s="117"/>
      <c r="E40" s="43" t="s">
        <v>66</v>
      </c>
      <c r="F40" s="15">
        <v>0.5</v>
      </c>
      <c r="G40" s="15" t="s">
        <v>61</v>
      </c>
      <c r="H40" s="108"/>
      <c r="I40" s="3"/>
      <c r="J40" s="76"/>
      <c r="K40" s="150"/>
      <c r="L40" s="13"/>
    </row>
    <row r="41" spans="1:12" ht="100.5" customHeight="1" x14ac:dyDescent="0.2">
      <c r="A41" s="125"/>
      <c r="B41" s="126"/>
      <c r="C41" s="146"/>
      <c r="D41" s="117"/>
      <c r="E41" s="43" t="s">
        <v>67</v>
      </c>
      <c r="F41" s="15">
        <v>3</v>
      </c>
      <c r="G41" s="15" t="s">
        <v>68</v>
      </c>
      <c r="H41" s="15">
        <v>15</v>
      </c>
      <c r="I41" s="3"/>
      <c r="J41" s="76"/>
      <c r="K41" s="12">
        <f>IF(F41*J41&gt;H41,H41,F41*J41)</f>
        <v>0</v>
      </c>
      <c r="L41" s="13"/>
    </row>
    <row r="42" spans="1:12" ht="90.6" customHeight="1" x14ac:dyDescent="0.2">
      <c r="A42" s="125"/>
      <c r="B42" s="126"/>
      <c r="C42" s="147"/>
      <c r="D42" s="117"/>
      <c r="E42" s="46" t="s">
        <v>69</v>
      </c>
      <c r="F42" s="45">
        <v>0.5</v>
      </c>
      <c r="G42" s="45" t="s">
        <v>70</v>
      </c>
      <c r="H42" s="45">
        <v>5</v>
      </c>
      <c r="I42" s="47"/>
      <c r="J42" s="81"/>
      <c r="K42" s="19">
        <f>IF(F42*J42&gt;H42,H42,F42*J42)</f>
        <v>0</v>
      </c>
      <c r="L42" s="13"/>
    </row>
    <row r="43" spans="1:12" ht="37.5" customHeight="1" x14ac:dyDescent="0.2">
      <c r="A43" s="125"/>
      <c r="B43" s="126"/>
      <c r="C43" s="122" t="s">
        <v>24</v>
      </c>
      <c r="D43" s="123"/>
      <c r="E43" s="123"/>
      <c r="F43" s="123"/>
      <c r="G43" s="123"/>
      <c r="H43" s="123"/>
      <c r="I43" s="123"/>
      <c r="J43" s="123"/>
      <c r="K43" s="124"/>
      <c r="L43" s="13"/>
    </row>
    <row r="44" spans="1:12" ht="30" customHeight="1" x14ac:dyDescent="0.2">
      <c r="A44" s="125"/>
      <c r="B44" s="126"/>
      <c r="C44" s="94" t="s">
        <v>71</v>
      </c>
      <c r="D44" s="105">
        <v>0.25</v>
      </c>
      <c r="E44" s="48" t="s">
        <v>72</v>
      </c>
      <c r="F44" s="15">
        <v>10</v>
      </c>
      <c r="G44" s="154" t="s">
        <v>73</v>
      </c>
      <c r="H44" s="116">
        <v>100</v>
      </c>
      <c r="I44" s="49"/>
      <c r="J44" s="78"/>
      <c r="K44" s="133">
        <f>IF(SUM((F44*J44)+(F45*J45)+(F46*J46)+(F47*J47))&gt;H44,H44,SUM((F44*J44)+(F45*J45)+(F46*J46)+(F47*J47)))</f>
        <v>0</v>
      </c>
      <c r="L44" s="13"/>
    </row>
    <row r="45" spans="1:12" ht="24.75" customHeight="1" x14ac:dyDescent="0.2">
      <c r="A45" s="125"/>
      <c r="B45" s="126"/>
      <c r="C45" s="94"/>
      <c r="D45" s="105"/>
      <c r="E45" s="48" t="s">
        <v>74</v>
      </c>
      <c r="F45" s="15">
        <v>20</v>
      </c>
      <c r="G45" s="155"/>
      <c r="H45" s="116"/>
      <c r="I45" s="49"/>
      <c r="J45" s="78"/>
      <c r="K45" s="134"/>
      <c r="L45" s="13"/>
    </row>
    <row r="46" spans="1:12" ht="28.5" customHeight="1" x14ac:dyDescent="0.2">
      <c r="A46" s="125"/>
      <c r="B46" s="126"/>
      <c r="C46" s="94"/>
      <c r="D46" s="105"/>
      <c r="E46" s="48" t="s">
        <v>75</v>
      </c>
      <c r="F46" s="15">
        <v>40</v>
      </c>
      <c r="G46" s="155"/>
      <c r="H46" s="116"/>
      <c r="I46" s="49"/>
      <c r="J46" s="78"/>
      <c r="K46" s="134"/>
      <c r="L46" s="13"/>
    </row>
    <row r="47" spans="1:12" ht="35.25" customHeight="1" x14ac:dyDescent="0.2">
      <c r="A47" s="125"/>
      <c r="B47" s="126"/>
      <c r="C47" s="94"/>
      <c r="D47" s="105"/>
      <c r="E47" s="48" t="s">
        <v>76</v>
      </c>
      <c r="F47" s="15">
        <v>30</v>
      </c>
      <c r="G47" s="156"/>
      <c r="H47" s="116"/>
      <c r="I47" s="49"/>
      <c r="J47" s="78"/>
      <c r="K47" s="135"/>
      <c r="L47" s="13"/>
    </row>
    <row r="48" spans="1:12" ht="30" customHeight="1" x14ac:dyDescent="0.2">
      <c r="A48" s="125"/>
      <c r="B48" s="126"/>
      <c r="C48" s="122" t="s">
        <v>24</v>
      </c>
      <c r="D48" s="123"/>
      <c r="E48" s="123"/>
      <c r="F48" s="123"/>
      <c r="G48" s="123"/>
      <c r="H48" s="123"/>
      <c r="I48" s="123"/>
      <c r="J48" s="123"/>
      <c r="K48" s="124"/>
      <c r="L48" s="13"/>
    </row>
    <row r="49" spans="1:12" ht="42.75" customHeight="1" x14ac:dyDescent="0.2">
      <c r="A49" s="125"/>
      <c r="B49" s="126"/>
      <c r="C49" s="128" t="s">
        <v>77</v>
      </c>
      <c r="D49" s="136">
        <v>0.15</v>
      </c>
      <c r="E49" s="50" t="s">
        <v>78</v>
      </c>
      <c r="F49" s="51">
        <v>15</v>
      </c>
      <c r="G49" s="137" t="s">
        <v>79</v>
      </c>
      <c r="H49" s="138">
        <v>60</v>
      </c>
      <c r="I49" s="18"/>
      <c r="J49" s="79"/>
      <c r="K49" s="139">
        <f>IF(SUM((F49*J49)+(J50*F50)+(J51*F51))&gt;H49,H49,SUM(F49*J49)+(J50*F50)+(J51*F51))</f>
        <v>0</v>
      </c>
      <c r="L49" s="13"/>
    </row>
    <row r="50" spans="1:12" ht="57" customHeight="1" x14ac:dyDescent="0.2">
      <c r="A50" s="125"/>
      <c r="B50" s="126"/>
      <c r="C50" s="128"/>
      <c r="D50" s="128"/>
      <c r="E50" s="50" t="s">
        <v>80</v>
      </c>
      <c r="F50" s="51">
        <v>5</v>
      </c>
      <c r="G50" s="137"/>
      <c r="H50" s="138"/>
      <c r="I50" s="18"/>
      <c r="J50" s="79"/>
      <c r="K50" s="120"/>
      <c r="L50" s="13"/>
    </row>
    <row r="51" spans="1:12" ht="45" customHeight="1" x14ac:dyDescent="0.2">
      <c r="A51" s="125"/>
      <c r="B51" s="126"/>
      <c r="C51" s="128"/>
      <c r="D51" s="128"/>
      <c r="E51" s="50" t="s">
        <v>81</v>
      </c>
      <c r="F51" s="51">
        <v>0.5</v>
      </c>
      <c r="G51" s="137"/>
      <c r="H51" s="138"/>
      <c r="I51" s="18"/>
      <c r="J51" s="79"/>
      <c r="K51" s="121"/>
      <c r="L51" s="13"/>
    </row>
    <row r="52" spans="1:12" ht="39" customHeight="1" x14ac:dyDescent="0.2">
      <c r="A52" s="125"/>
      <c r="B52" s="126"/>
      <c r="C52" s="128"/>
      <c r="D52" s="128"/>
      <c r="E52" s="24" t="s">
        <v>82</v>
      </c>
      <c r="F52" s="53">
        <v>7</v>
      </c>
      <c r="G52" s="140" t="s">
        <v>83</v>
      </c>
      <c r="H52" s="143">
        <v>40</v>
      </c>
      <c r="I52" s="18"/>
      <c r="J52" s="79"/>
      <c r="K52" s="120">
        <f>IF(SUM((F52*J52)+(F53*J53)+(F54*J54)+(F55*J55))&gt;H52,H52,SUM((F52*J52)+(F53*J53)+(F54*J54)+(F55*J55)))</f>
        <v>0</v>
      </c>
      <c r="L52" s="13"/>
    </row>
    <row r="53" spans="1:12" ht="39" customHeight="1" x14ac:dyDescent="0.2">
      <c r="A53" s="125"/>
      <c r="B53" s="126"/>
      <c r="C53" s="128"/>
      <c r="D53" s="128"/>
      <c r="E53" s="24" t="s">
        <v>84</v>
      </c>
      <c r="F53" s="53">
        <v>2</v>
      </c>
      <c r="G53" s="141"/>
      <c r="H53" s="143"/>
      <c r="I53" s="18"/>
      <c r="J53" s="79"/>
      <c r="K53" s="120"/>
      <c r="L53" s="13"/>
    </row>
    <row r="54" spans="1:12" ht="39" customHeight="1" x14ac:dyDescent="0.2">
      <c r="A54" s="125"/>
      <c r="B54" s="126"/>
      <c r="C54" s="128"/>
      <c r="D54" s="128"/>
      <c r="E54" s="24" t="s">
        <v>85</v>
      </c>
      <c r="F54" s="15">
        <v>0.2</v>
      </c>
      <c r="G54" s="141"/>
      <c r="H54" s="143"/>
      <c r="I54" s="18"/>
      <c r="J54" s="79"/>
      <c r="K54" s="120"/>
      <c r="L54" s="13"/>
    </row>
    <row r="55" spans="1:12" ht="39" customHeight="1" x14ac:dyDescent="0.2">
      <c r="A55" s="125"/>
      <c r="B55" s="126"/>
      <c r="C55" s="128"/>
      <c r="D55" s="128"/>
      <c r="E55" s="24" t="s">
        <v>86</v>
      </c>
      <c r="F55" s="53">
        <v>2</v>
      </c>
      <c r="G55" s="142"/>
      <c r="H55" s="144"/>
      <c r="I55" s="18"/>
      <c r="J55" s="79"/>
      <c r="K55" s="121"/>
      <c r="L55" s="13"/>
    </row>
    <row r="56" spans="1:12" ht="33.75" customHeight="1" x14ac:dyDescent="0.2">
      <c r="A56" s="152"/>
      <c r="B56" s="127"/>
      <c r="C56" s="122" t="s">
        <v>24</v>
      </c>
      <c r="D56" s="123"/>
      <c r="E56" s="123"/>
      <c r="F56" s="123"/>
      <c r="G56" s="123"/>
      <c r="H56" s="123"/>
      <c r="I56" s="123"/>
      <c r="J56" s="123"/>
      <c r="K56" s="124"/>
      <c r="L56" s="13"/>
    </row>
    <row r="57" spans="1:12" x14ac:dyDescent="0.2">
      <c r="A57" s="27" t="s">
        <v>87</v>
      </c>
      <c r="B57" s="54"/>
      <c r="C57" s="95"/>
      <c r="D57" s="96"/>
      <c r="E57" s="96"/>
      <c r="F57" s="96"/>
      <c r="G57" s="96"/>
      <c r="H57" s="96"/>
      <c r="I57" s="96"/>
      <c r="J57" s="97"/>
      <c r="K57" s="55">
        <f>((SUM(K26:K32)*0.2)+((SUM(K34:K42)*0.4)+((SUM(K44)*0.25))+((SUM(K49:K55)*0.15)))*0.45)</f>
        <v>0</v>
      </c>
      <c r="L57" s="13"/>
    </row>
    <row r="58" spans="1:12" ht="51" x14ac:dyDescent="0.2">
      <c r="A58" s="125" t="s">
        <v>88</v>
      </c>
      <c r="B58" s="126">
        <v>0.1</v>
      </c>
      <c r="C58" s="110" t="s">
        <v>89</v>
      </c>
      <c r="D58" s="131">
        <v>0.6</v>
      </c>
      <c r="E58" s="24" t="s">
        <v>90</v>
      </c>
      <c r="F58" s="3">
        <v>45</v>
      </c>
      <c r="G58" s="116" t="s">
        <v>91</v>
      </c>
      <c r="H58" s="132">
        <v>60</v>
      </c>
      <c r="I58" s="56"/>
      <c r="J58" s="79"/>
      <c r="K58" s="119">
        <f>IF(SUM((F58*J58)+(F59*J59)+(F60*J60)+(F61*J61)+(F62*J62)+(F63*J63))&gt;H58,H58,SUM((F58*J58)+(F59*J59)+(F60*J60)+(F61*J61)+(F62*J62)+(F63*J63)))</f>
        <v>0</v>
      </c>
      <c r="L58" s="57"/>
    </row>
    <row r="59" spans="1:12" ht="45.75" customHeight="1" x14ac:dyDescent="0.2">
      <c r="A59" s="125"/>
      <c r="B59" s="126"/>
      <c r="C59" s="128"/>
      <c r="D59" s="128"/>
      <c r="E59" s="24" t="s">
        <v>92</v>
      </c>
      <c r="F59" s="3">
        <v>30</v>
      </c>
      <c r="G59" s="116"/>
      <c r="H59" s="132"/>
      <c r="I59" s="56"/>
      <c r="J59" s="79"/>
      <c r="K59" s="119"/>
      <c r="L59" s="13"/>
    </row>
    <row r="60" spans="1:12" ht="81.95" customHeight="1" x14ac:dyDescent="0.2">
      <c r="A60" s="125"/>
      <c r="B60" s="126"/>
      <c r="C60" s="129"/>
      <c r="D60" s="129"/>
      <c r="E60" s="24" t="s">
        <v>93</v>
      </c>
      <c r="F60" s="3">
        <v>20</v>
      </c>
      <c r="G60" s="116"/>
      <c r="H60" s="132"/>
      <c r="I60" s="3"/>
      <c r="J60" s="79"/>
      <c r="K60" s="119"/>
      <c r="L60" s="13"/>
    </row>
    <row r="61" spans="1:12" ht="46.5" customHeight="1" x14ac:dyDescent="0.2">
      <c r="A61" s="125"/>
      <c r="B61" s="126"/>
      <c r="C61" s="129"/>
      <c r="D61" s="129"/>
      <c r="E61" s="48" t="s">
        <v>94</v>
      </c>
      <c r="F61" s="3">
        <v>12</v>
      </c>
      <c r="G61" s="116"/>
      <c r="H61" s="132"/>
      <c r="I61" s="3"/>
      <c r="J61" s="79"/>
      <c r="K61" s="119"/>
      <c r="L61" s="57"/>
    </row>
    <row r="62" spans="1:12" ht="36.950000000000003" customHeight="1" x14ac:dyDescent="0.2">
      <c r="A62" s="125"/>
      <c r="B62" s="126"/>
      <c r="C62" s="129"/>
      <c r="D62" s="129"/>
      <c r="E62" s="23" t="s">
        <v>95</v>
      </c>
      <c r="F62" s="3">
        <v>5</v>
      </c>
      <c r="G62" s="116"/>
      <c r="H62" s="132"/>
      <c r="I62" s="3"/>
      <c r="J62" s="79"/>
      <c r="K62" s="119"/>
      <c r="L62" s="13"/>
    </row>
    <row r="63" spans="1:12" ht="36.950000000000003" customHeight="1" x14ac:dyDescent="0.2">
      <c r="A63" s="125"/>
      <c r="B63" s="126"/>
      <c r="C63" s="129"/>
      <c r="D63" s="129"/>
      <c r="E63" s="58" t="s">
        <v>96</v>
      </c>
      <c r="F63" s="3">
        <v>2</v>
      </c>
      <c r="G63" s="116"/>
      <c r="H63" s="132"/>
      <c r="I63" s="3"/>
      <c r="J63" s="79"/>
      <c r="K63" s="119"/>
      <c r="L63" s="59"/>
    </row>
    <row r="64" spans="1:12" ht="65.45" customHeight="1" x14ac:dyDescent="0.2">
      <c r="A64" s="125"/>
      <c r="B64" s="126"/>
      <c r="C64" s="129"/>
      <c r="D64" s="129"/>
      <c r="E64" s="14" t="s">
        <v>97</v>
      </c>
      <c r="F64" s="3">
        <v>3</v>
      </c>
      <c r="G64" s="110" t="s">
        <v>91</v>
      </c>
      <c r="H64" s="112">
        <v>40</v>
      </c>
      <c r="I64" s="3"/>
      <c r="J64" s="79"/>
      <c r="K64" s="114">
        <f>IF(SUM((F64*J64)+(F65*J65))&gt;H64,H64,SUM((F64*J64)+(F65*J65)))</f>
        <v>0</v>
      </c>
      <c r="L64" s="57"/>
    </row>
    <row r="65" spans="1:12" ht="85.5" customHeight="1" x14ac:dyDescent="0.2">
      <c r="A65" s="125"/>
      <c r="B65" s="126"/>
      <c r="C65" s="130"/>
      <c r="D65" s="130"/>
      <c r="E65" s="48" t="s">
        <v>98</v>
      </c>
      <c r="F65" s="3">
        <v>3</v>
      </c>
      <c r="G65" s="111"/>
      <c r="H65" s="113"/>
      <c r="I65" s="3"/>
      <c r="J65" s="79"/>
      <c r="K65" s="114"/>
      <c r="L65" s="13"/>
    </row>
    <row r="66" spans="1:12" ht="33" customHeight="1" x14ac:dyDescent="0.2">
      <c r="A66" s="125"/>
      <c r="B66" s="126"/>
      <c r="C66" s="115" t="s">
        <v>24</v>
      </c>
      <c r="D66" s="115"/>
      <c r="E66" s="115"/>
      <c r="F66" s="115"/>
      <c r="G66" s="115"/>
      <c r="H66" s="115"/>
      <c r="I66" s="115"/>
      <c r="J66" s="115"/>
      <c r="K66" s="115"/>
      <c r="L66" s="13"/>
    </row>
    <row r="67" spans="1:12" ht="50.25" customHeight="1" x14ac:dyDescent="0.2">
      <c r="A67" s="125"/>
      <c r="B67" s="126"/>
      <c r="C67" s="116" t="s">
        <v>99</v>
      </c>
      <c r="D67" s="117">
        <v>0.4</v>
      </c>
      <c r="E67" s="48" t="s">
        <v>100</v>
      </c>
      <c r="F67" s="3">
        <v>10</v>
      </c>
      <c r="G67" s="3" t="s">
        <v>83</v>
      </c>
      <c r="H67" s="118">
        <v>100</v>
      </c>
      <c r="I67" s="18"/>
      <c r="J67" s="79"/>
      <c r="K67" s="119">
        <f>IF(SUM((F67*J67)+(J68*F68)+(J69*F69)+(J70*F70))&gt;H67,H67,SUM(F67*J67)+(J68*F68)+(J69*F69)+(J70*F70))</f>
        <v>0</v>
      </c>
      <c r="L67" s="13"/>
    </row>
    <row r="68" spans="1:12" ht="53.1" customHeight="1" x14ac:dyDescent="0.2">
      <c r="A68" s="125"/>
      <c r="B68" s="126"/>
      <c r="C68" s="116"/>
      <c r="D68" s="117"/>
      <c r="E68" s="48" t="s">
        <v>101</v>
      </c>
      <c r="F68" s="3">
        <v>4</v>
      </c>
      <c r="G68" s="3" t="s">
        <v>83</v>
      </c>
      <c r="H68" s="118"/>
      <c r="I68" s="18"/>
      <c r="J68" s="79"/>
      <c r="K68" s="119"/>
      <c r="L68" s="13"/>
    </row>
    <row r="69" spans="1:12" ht="54" customHeight="1" x14ac:dyDescent="0.2">
      <c r="A69" s="125"/>
      <c r="B69" s="126"/>
      <c r="C69" s="116"/>
      <c r="D69" s="117"/>
      <c r="E69" s="48" t="s">
        <v>102</v>
      </c>
      <c r="F69" s="53">
        <v>2</v>
      </c>
      <c r="G69" s="3" t="s">
        <v>103</v>
      </c>
      <c r="H69" s="118"/>
      <c r="I69" s="18"/>
      <c r="J69" s="79"/>
      <c r="K69" s="119"/>
      <c r="L69" s="13"/>
    </row>
    <row r="70" spans="1:12" ht="48.95" customHeight="1" x14ac:dyDescent="0.2">
      <c r="A70" s="125"/>
      <c r="B70" s="126"/>
      <c r="C70" s="116"/>
      <c r="D70" s="116"/>
      <c r="E70" s="21" t="s">
        <v>104</v>
      </c>
      <c r="F70" s="60">
        <v>2</v>
      </c>
      <c r="G70" s="3" t="s">
        <v>105</v>
      </c>
      <c r="H70" s="118"/>
      <c r="I70" s="18"/>
      <c r="J70" s="79"/>
      <c r="K70" s="119"/>
      <c r="L70" s="13"/>
    </row>
    <row r="71" spans="1:12" ht="34.5" customHeight="1" x14ac:dyDescent="0.2">
      <c r="A71" s="125"/>
      <c r="B71" s="127"/>
      <c r="C71" s="88" t="s">
        <v>24</v>
      </c>
      <c r="D71" s="89"/>
      <c r="E71" s="89"/>
      <c r="F71" s="89"/>
      <c r="G71" s="89"/>
      <c r="H71" s="89"/>
      <c r="I71" s="89"/>
      <c r="J71" s="89"/>
      <c r="K71" s="90"/>
      <c r="L71" s="13"/>
    </row>
    <row r="72" spans="1:12" ht="17.25" customHeight="1" x14ac:dyDescent="0.2">
      <c r="A72" s="27" t="s">
        <v>106</v>
      </c>
      <c r="B72" s="54"/>
      <c r="C72" s="95"/>
      <c r="D72" s="96"/>
      <c r="E72" s="96"/>
      <c r="F72" s="96"/>
      <c r="G72" s="96"/>
      <c r="H72" s="96"/>
      <c r="I72" s="96"/>
      <c r="J72" s="97"/>
      <c r="K72" s="61">
        <f>((SUM(K58:K65)*0.6)+((SUM(K67)*0.4)))*0.1</f>
        <v>0</v>
      </c>
      <c r="L72" s="13"/>
    </row>
    <row r="73" spans="1:12" ht="67.5" customHeight="1" x14ac:dyDescent="0.2">
      <c r="A73" s="101" t="s">
        <v>107</v>
      </c>
      <c r="B73" s="102">
        <v>0.1</v>
      </c>
      <c r="C73" s="94" t="s">
        <v>108</v>
      </c>
      <c r="D73" s="105">
        <v>0.6</v>
      </c>
      <c r="E73" s="48" t="s">
        <v>109</v>
      </c>
      <c r="F73" s="15">
        <v>15</v>
      </c>
      <c r="G73" s="15" t="s">
        <v>110</v>
      </c>
      <c r="H73" s="106">
        <v>100</v>
      </c>
      <c r="I73" s="52"/>
      <c r="J73" s="82"/>
      <c r="K73" s="62">
        <f>IF(F73*J73&gt;H73,H73,F73*J73)</f>
        <v>0</v>
      </c>
      <c r="L73" s="13"/>
    </row>
    <row r="74" spans="1:12" ht="35.25" customHeight="1" x14ac:dyDescent="0.2">
      <c r="A74" s="101"/>
      <c r="B74" s="103"/>
      <c r="C74" s="94"/>
      <c r="D74" s="105"/>
      <c r="E74" s="48" t="s">
        <v>111</v>
      </c>
      <c r="F74" s="15">
        <v>1</v>
      </c>
      <c r="G74" s="15" t="s">
        <v>112</v>
      </c>
      <c r="H74" s="107"/>
      <c r="I74" s="52"/>
      <c r="J74" s="82"/>
      <c r="K74" s="62">
        <f>IF(F74*J74&gt;H74,H74,F74*J74)</f>
        <v>0</v>
      </c>
      <c r="L74" s="13"/>
    </row>
    <row r="75" spans="1:12" ht="51.75" customHeight="1" x14ac:dyDescent="0.2">
      <c r="A75" s="101"/>
      <c r="B75" s="103"/>
      <c r="C75" s="94"/>
      <c r="D75" s="105"/>
      <c r="E75" s="48" t="s">
        <v>113</v>
      </c>
      <c r="F75" s="15">
        <v>2</v>
      </c>
      <c r="G75" s="15" t="s">
        <v>114</v>
      </c>
      <c r="H75" s="107"/>
      <c r="I75" s="52"/>
      <c r="J75" s="82"/>
      <c r="K75" s="62">
        <f t="shared" ref="K75:K76" si="1">IF(F75*J75&gt;H75,H75,F75*J75)</f>
        <v>0</v>
      </c>
      <c r="L75" s="13"/>
    </row>
    <row r="76" spans="1:12" ht="38.25" x14ac:dyDescent="0.2">
      <c r="A76" s="101"/>
      <c r="B76" s="103"/>
      <c r="C76" s="94"/>
      <c r="D76" s="105"/>
      <c r="E76" s="48" t="s">
        <v>115</v>
      </c>
      <c r="F76" s="15">
        <v>2.5</v>
      </c>
      <c r="G76" s="15" t="s">
        <v>116</v>
      </c>
      <c r="H76" s="107"/>
      <c r="I76" s="52"/>
      <c r="J76" s="82"/>
      <c r="K76" s="62">
        <f t="shared" si="1"/>
        <v>0</v>
      </c>
      <c r="L76" s="13"/>
    </row>
    <row r="77" spans="1:12" s="63" customFormat="1" ht="33.75" customHeight="1" x14ac:dyDescent="0.2">
      <c r="A77" s="101"/>
      <c r="B77" s="103"/>
      <c r="C77" s="94"/>
      <c r="D77" s="105"/>
      <c r="E77" s="48" t="s">
        <v>117</v>
      </c>
      <c r="F77" s="15">
        <v>3</v>
      </c>
      <c r="G77" s="15" t="s">
        <v>118</v>
      </c>
      <c r="H77" s="107"/>
      <c r="I77" s="52"/>
      <c r="J77" s="82"/>
      <c r="K77" s="62">
        <f>IF(F77*J77&gt;H77,H77,F77*J77)</f>
        <v>0</v>
      </c>
      <c r="L77" s="57"/>
    </row>
    <row r="78" spans="1:12" ht="74.25" customHeight="1" x14ac:dyDescent="0.2">
      <c r="A78" s="101"/>
      <c r="B78" s="103"/>
      <c r="C78" s="94"/>
      <c r="D78" s="105"/>
      <c r="E78" s="48" t="s">
        <v>119</v>
      </c>
      <c r="F78" s="15">
        <v>0.5</v>
      </c>
      <c r="G78" s="15" t="s">
        <v>120</v>
      </c>
      <c r="H78" s="107"/>
      <c r="I78" s="52"/>
      <c r="J78" s="82"/>
      <c r="K78" s="62">
        <f>IF(F78*J78&gt;H78,H78,F78*J78)</f>
        <v>0</v>
      </c>
      <c r="L78" s="13"/>
    </row>
    <row r="79" spans="1:12" ht="25.5" x14ac:dyDescent="0.2">
      <c r="A79" s="101"/>
      <c r="B79" s="103"/>
      <c r="C79" s="94"/>
      <c r="D79" s="105"/>
      <c r="E79" s="48" t="s">
        <v>121</v>
      </c>
      <c r="F79" s="15">
        <v>2</v>
      </c>
      <c r="G79" s="15" t="s">
        <v>122</v>
      </c>
      <c r="H79" s="107"/>
      <c r="I79" s="52"/>
      <c r="J79" s="82"/>
      <c r="K79" s="62">
        <f>IF(F79*J79&gt;H79,H79,F79*J79)</f>
        <v>0</v>
      </c>
      <c r="L79" s="13"/>
    </row>
    <row r="80" spans="1:12" ht="25.5" x14ac:dyDescent="0.2">
      <c r="A80" s="101"/>
      <c r="B80" s="103"/>
      <c r="C80" s="94"/>
      <c r="D80" s="94"/>
      <c r="E80" s="48" t="s">
        <v>123</v>
      </c>
      <c r="F80" s="15">
        <v>1</v>
      </c>
      <c r="G80" s="15" t="s">
        <v>124</v>
      </c>
      <c r="H80" s="108"/>
      <c r="I80" s="58"/>
      <c r="J80" s="82"/>
      <c r="K80" s="62">
        <f>IF(F80*J80&gt;H80,H80,F80*J80)</f>
        <v>0</v>
      </c>
      <c r="L80" s="13"/>
    </row>
    <row r="81" spans="1:12" ht="32.25" customHeight="1" x14ac:dyDescent="0.2">
      <c r="A81" s="101"/>
      <c r="B81" s="103"/>
      <c r="C81" s="88" t="s">
        <v>24</v>
      </c>
      <c r="D81" s="89"/>
      <c r="E81" s="89"/>
      <c r="F81" s="89"/>
      <c r="G81" s="89"/>
      <c r="H81" s="89"/>
      <c r="I81" s="89"/>
      <c r="J81" s="89"/>
      <c r="K81" s="90"/>
      <c r="L81" s="13"/>
    </row>
    <row r="82" spans="1:12" ht="38.25" x14ac:dyDescent="0.2">
      <c r="A82" s="101"/>
      <c r="B82" s="103"/>
      <c r="C82" s="94" t="s">
        <v>125</v>
      </c>
      <c r="D82" s="109">
        <v>20</v>
      </c>
      <c r="E82" s="48" t="s">
        <v>126</v>
      </c>
      <c r="F82" s="15">
        <v>25</v>
      </c>
      <c r="G82" s="15" t="s">
        <v>127</v>
      </c>
      <c r="H82" s="15">
        <v>50</v>
      </c>
      <c r="I82" s="64"/>
      <c r="J82" s="83"/>
      <c r="K82" s="62">
        <f>IF(F82*J82&gt;H82,H82,F82*J82)</f>
        <v>0</v>
      </c>
      <c r="L82" s="13"/>
    </row>
    <row r="83" spans="1:12" ht="38.25" x14ac:dyDescent="0.2">
      <c r="A83" s="101"/>
      <c r="B83" s="103"/>
      <c r="C83" s="94"/>
      <c r="D83" s="109"/>
      <c r="E83" s="48" t="s">
        <v>128</v>
      </c>
      <c r="F83" s="15">
        <v>7.5</v>
      </c>
      <c r="G83" s="15" t="s">
        <v>118</v>
      </c>
      <c r="H83" s="15">
        <v>35</v>
      </c>
      <c r="I83" s="64"/>
      <c r="J83" s="83"/>
      <c r="K83" s="62">
        <f t="shared" ref="K83:K84" si="2">IF(F83*J83&gt;H83,H83,F83*J83)</f>
        <v>0</v>
      </c>
      <c r="L83" s="13"/>
    </row>
    <row r="84" spans="1:12" ht="38.25" x14ac:dyDescent="0.2">
      <c r="A84" s="101"/>
      <c r="B84" s="103"/>
      <c r="C84" s="94"/>
      <c r="D84" s="109"/>
      <c r="E84" s="48" t="s">
        <v>129</v>
      </c>
      <c r="F84" s="15">
        <v>3</v>
      </c>
      <c r="G84" s="15" t="s">
        <v>118</v>
      </c>
      <c r="H84" s="15">
        <v>15</v>
      </c>
      <c r="I84" s="64"/>
      <c r="J84" s="83"/>
      <c r="K84" s="62">
        <f t="shared" si="2"/>
        <v>0</v>
      </c>
      <c r="L84" s="13"/>
    </row>
    <row r="85" spans="1:12" ht="28.5" customHeight="1" x14ac:dyDescent="0.2">
      <c r="A85" s="101"/>
      <c r="B85" s="103"/>
      <c r="C85" s="88" t="s">
        <v>24</v>
      </c>
      <c r="D85" s="89"/>
      <c r="E85" s="89"/>
      <c r="F85" s="89"/>
      <c r="G85" s="89"/>
      <c r="H85" s="89"/>
      <c r="I85" s="89"/>
      <c r="J85" s="89"/>
      <c r="K85" s="90"/>
      <c r="L85" s="13"/>
    </row>
    <row r="86" spans="1:12" ht="38.25" x14ac:dyDescent="0.2">
      <c r="A86" s="101"/>
      <c r="B86" s="103"/>
      <c r="C86" s="91" t="s">
        <v>130</v>
      </c>
      <c r="D86" s="94">
        <v>20</v>
      </c>
      <c r="E86" s="48" t="s">
        <v>131</v>
      </c>
      <c r="F86" s="15">
        <v>10</v>
      </c>
      <c r="G86" s="15" t="s">
        <v>83</v>
      </c>
      <c r="H86" s="15">
        <v>40</v>
      </c>
      <c r="I86" s="64"/>
      <c r="J86" s="83"/>
      <c r="K86" s="62">
        <f>IF(F86*J86&gt;H86,H86,F86*J86)</f>
        <v>0</v>
      </c>
      <c r="L86" s="13"/>
    </row>
    <row r="87" spans="1:12" ht="38.25" x14ac:dyDescent="0.2">
      <c r="A87" s="101"/>
      <c r="B87" s="103"/>
      <c r="C87" s="92"/>
      <c r="D87" s="94"/>
      <c r="E87" s="48" t="s">
        <v>132</v>
      </c>
      <c r="F87" s="15">
        <v>5</v>
      </c>
      <c r="G87" s="15" t="s">
        <v>83</v>
      </c>
      <c r="H87" s="15">
        <v>30</v>
      </c>
      <c r="I87" s="64"/>
      <c r="J87" s="83"/>
      <c r="K87" s="62">
        <f t="shared" ref="K87:K88" si="3">IF(F87*J87&gt;H87,H87,F87*J87)</f>
        <v>0</v>
      </c>
      <c r="L87" s="13"/>
    </row>
    <row r="88" spans="1:12" ht="25.5" x14ac:dyDescent="0.2">
      <c r="A88" s="101"/>
      <c r="B88" s="103"/>
      <c r="C88" s="93"/>
      <c r="D88" s="94"/>
      <c r="E88" s="48" t="s">
        <v>133</v>
      </c>
      <c r="F88" s="15">
        <v>10</v>
      </c>
      <c r="G88" s="15" t="s">
        <v>12</v>
      </c>
      <c r="H88" s="15">
        <v>30</v>
      </c>
      <c r="I88" s="64"/>
      <c r="J88" s="83"/>
      <c r="K88" s="62">
        <f t="shared" si="3"/>
        <v>0</v>
      </c>
      <c r="L88" s="13"/>
    </row>
    <row r="89" spans="1:12" ht="27" customHeight="1" x14ac:dyDescent="0.2">
      <c r="A89" s="101"/>
      <c r="B89" s="104"/>
      <c r="C89" s="88" t="s">
        <v>24</v>
      </c>
      <c r="D89" s="89"/>
      <c r="E89" s="89"/>
      <c r="F89" s="89"/>
      <c r="G89" s="89"/>
      <c r="H89" s="89"/>
      <c r="I89" s="89"/>
      <c r="J89" s="89"/>
      <c r="K89" s="90"/>
      <c r="L89" s="13"/>
    </row>
    <row r="90" spans="1:12" x14ac:dyDescent="0.2">
      <c r="A90" s="27" t="s">
        <v>134</v>
      </c>
      <c r="B90" s="54"/>
      <c r="C90" s="95"/>
      <c r="D90" s="96"/>
      <c r="E90" s="96"/>
      <c r="F90" s="96"/>
      <c r="G90" s="96"/>
      <c r="H90" s="96"/>
      <c r="I90" s="96"/>
      <c r="J90" s="97"/>
      <c r="K90" s="61">
        <f>((SUM(K73:K80)*0.6)+((SUM(K82:K84)*0.2)+SUM(K86:K88)*0.2))*0.1</f>
        <v>0</v>
      </c>
      <c r="L90" s="13"/>
    </row>
    <row r="91" spans="1:12" ht="24.75" customHeight="1" x14ac:dyDescent="0.2">
      <c r="A91" s="65" t="s">
        <v>135</v>
      </c>
      <c r="B91" s="66"/>
      <c r="C91" s="98"/>
      <c r="D91" s="99"/>
      <c r="E91" s="99"/>
      <c r="F91" s="99"/>
      <c r="G91" s="99"/>
      <c r="H91" s="99"/>
      <c r="I91" s="99"/>
      <c r="J91" s="100"/>
      <c r="K91" s="67">
        <f>K25+K57+K72+K90</f>
        <v>0</v>
      </c>
      <c r="L91" s="13"/>
    </row>
    <row r="92" spans="1:12" x14ac:dyDescent="0.2">
      <c r="A92" s="84" t="s">
        <v>136</v>
      </c>
      <c r="B92" s="84"/>
      <c r="C92" s="85"/>
      <c r="D92" s="86"/>
      <c r="E92" s="86"/>
      <c r="F92" s="86"/>
      <c r="G92" s="86"/>
      <c r="H92" s="86"/>
      <c r="I92" s="86"/>
      <c r="J92" s="86"/>
      <c r="K92" s="87"/>
      <c r="L92" s="68"/>
    </row>
    <row r="93" spans="1:12" x14ac:dyDescent="0.2">
      <c r="A93" s="69"/>
      <c r="B93" s="69"/>
      <c r="G93" s="70"/>
    </row>
    <row r="94" spans="1:12" x14ac:dyDescent="0.2">
      <c r="A94" s="63"/>
      <c r="B94" s="63"/>
      <c r="C94" s="71" t="s">
        <v>137</v>
      </c>
      <c r="G94" s="70"/>
    </row>
    <row r="95" spans="1:12" x14ac:dyDescent="0.2">
      <c r="A95" s="69"/>
      <c r="B95" s="69"/>
      <c r="C95" s="69" t="s">
        <v>138</v>
      </c>
      <c r="G95" s="70"/>
    </row>
    <row r="96" spans="1:12" x14ac:dyDescent="0.2">
      <c r="G96" s="70"/>
    </row>
    <row r="97" spans="3:9" x14ac:dyDescent="0.2">
      <c r="C97" s="72" t="s">
        <v>139</v>
      </c>
      <c r="G97" s="70"/>
    </row>
    <row r="98" spans="3:9" x14ac:dyDescent="0.2">
      <c r="C98" s="70"/>
      <c r="G98" s="70"/>
    </row>
    <row r="99" spans="3:9" x14ac:dyDescent="0.2">
      <c r="C99" s="73" t="s">
        <v>140</v>
      </c>
      <c r="G99" s="70"/>
    </row>
    <row r="100" spans="3:9" x14ac:dyDescent="0.2">
      <c r="C100" s="73" t="s">
        <v>141</v>
      </c>
      <c r="G100" s="70"/>
    </row>
    <row r="101" spans="3:9" ht="15" x14ac:dyDescent="0.2">
      <c r="C101" s="74"/>
      <c r="D101" s="74"/>
      <c r="E101" s="74"/>
      <c r="F101" s="74"/>
      <c r="G101" s="74"/>
      <c r="H101" s="74"/>
    </row>
    <row r="102" spans="3:9" ht="15" x14ac:dyDescent="0.2">
      <c r="C102" s="74"/>
      <c r="D102" s="74"/>
      <c r="E102" s="74"/>
      <c r="F102" s="74"/>
      <c r="G102" s="74"/>
      <c r="H102" s="74"/>
    </row>
    <row r="103" spans="3:9" ht="15" x14ac:dyDescent="0.2">
      <c r="C103" s="74"/>
      <c r="D103" s="74"/>
      <c r="E103" s="74"/>
      <c r="F103" s="74"/>
      <c r="G103" s="74"/>
      <c r="H103" s="74"/>
    </row>
    <row r="104" spans="3:9" ht="22.5" x14ac:dyDescent="0.2">
      <c r="I104" s="75" t="s">
        <v>142</v>
      </c>
    </row>
  </sheetData>
  <sheetProtection algorithmName="SHA-512" hashValue="0HVh0fE1tBbVYLJGyw30cGh7k+4u789BgheCs9ufbkWDi2ZCb+CYqKkBh9SjRCpqLAiS8c9he2mnVYw+vNMfYA==" saltValue="zAfXENVcy88dNCf5vrKJHw==" spinCount="100000" sheet="1" objects="1" scenarios="1"/>
  <mergeCells count="103">
    <mergeCell ref="J5:K5"/>
    <mergeCell ref="L5:L7"/>
    <mergeCell ref="F6:F7"/>
    <mergeCell ref="G6:G7"/>
    <mergeCell ref="H6:H7"/>
    <mergeCell ref="I6:I7"/>
    <mergeCell ref="J6:J7"/>
    <mergeCell ref="K6:K7"/>
    <mergeCell ref="A2:K2"/>
    <mergeCell ref="A3:K3"/>
    <mergeCell ref="A4:B4"/>
    <mergeCell ref="C4:K4"/>
    <mergeCell ref="A5:A7"/>
    <mergeCell ref="B5:B7"/>
    <mergeCell ref="C5:C7"/>
    <mergeCell ref="D5:D7"/>
    <mergeCell ref="E5:E7"/>
    <mergeCell ref="F5:H5"/>
    <mergeCell ref="A8:A24"/>
    <mergeCell ref="B8:B24"/>
    <mergeCell ref="C8:C11"/>
    <mergeCell ref="D8:D11"/>
    <mergeCell ref="G8:G10"/>
    <mergeCell ref="H8:H10"/>
    <mergeCell ref="C19:K19"/>
    <mergeCell ref="C20:C23"/>
    <mergeCell ref="D20:D23"/>
    <mergeCell ref="C24:K24"/>
    <mergeCell ref="K8:K10"/>
    <mergeCell ref="C12:K12"/>
    <mergeCell ref="C13:C14"/>
    <mergeCell ref="D13:D14"/>
    <mergeCell ref="C15:C18"/>
    <mergeCell ref="D15:D18"/>
    <mergeCell ref="G15:G18"/>
    <mergeCell ref="H15:H18"/>
    <mergeCell ref="K15:K18"/>
    <mergeCell ref="C25:J25"/>
    <mergeCell ref="A26:A56"/>
    <mergeCell ref="B26:B56"/>
    <mergeCell ref="C26:C32"/>
    <mergeCell ref="D26:D32"/>
    <mergeCell ref="H26:H28"/>
    <mergeCell ref="C43:K43"/>
    <mergeCell ref="C44:C47"/>
    <mergeCell ref="D44:D47"/>
    <mergeCell ref="G44:G47"/>
    <mergeCell ref="K26:K28"/>
    <mergeCell ref="H29:H32"/>
    <mergeCell ref="K29:K32"/>
    <mergeCell ref="C33:K33"/>
    <mergeCell ref="C34:C42"/>
    <mergeCell ref="D34:D42"/>
    <mergeCell ref="H34:H38"/>
    <mergeCell ref="K34:K38"/>
    <mergeCell ref="H39:H40"/>
    <mergeCell ref="K39:K40"/>
    <mergeCell ref="H44:H47"/>
    <mergeCell ref="K44:K47"/>
    <mergeCell ref="C48:K48"/>
    <mergeCell ref="C49:C55"/>
    <mergeCell ref="D49:D55"/>
    <mergeCell ref="G49:G51"/>
    <mergeCell ref="H49:H51"/>
    <mergeCell ref="K49:K51"/>
    <mergeCell ref="G52:G55"/>
    <mergeCell ref="H52:H55"/>
    <mergeCell ref="G64:G65"/>
    <mergeCell ref="H64:H65"/>
    <mergeCell ref="K64:K65"/>
    <mergeCell ref="C66:K66"/>
    <mergeCell ref="C67:C70"/>
    <mergeCell ref="D67:D70"/>
    <mergeCell ref="H67:H70"/>
    <mergeCell ref="K67:K70"/>
    <mergeCell ref="K52:K55"/>
    <mergeCell ref="C56:K56"/>
    <mergeCell ref="C57:J57"/>
    <mergeCell ref="C58:C65"/>
    <mergeCell ref="D58:D65"/>
    <mergeCell ref="G58:G63"/>
    <mergeCell ref="H58:H63"/>
    <mergeCell ref="K58:K63"/>
    <mergeCell ref="A92:B92"/>
    <mergeCell ref="C92:K92"/>
    <mergeCell ref="C85:K85"/>
    <mergeCell ref="C86:C88"/>
    <mergeCell ref="D86:D88"/>
    <mergeCell ref="C89:K89"/>
    <mergeCell ref="C90:J90"/>
    <mergeCell ref="C91:J91"/>
    <mergeCell ref="C71:K71"/>
    <mergeCell ref="C72:J72"/>
    <mergeCell ref="A73:A89"/>
    <mergeCell ref="B73:B89"/>
    <mergeCell ref="C73:C80"/>
    <mergeCell ref="D73:D80"/>
    <mergeCell ref="H73:H80"/>
    <mergeCell ref="C81:K81"/>
    <mergeCell ref="C82:C84"/>
    <mergeCell ref="D82:D84"/>
    <mergeCell ref="A58:A71"/>
    <mergeCell ref="B58:B71"/>
  </mergeCells>
  <pageMargins left="0.7" right="0.7" top="0.75" bottom="0.75" header="0.3" footer="0.3"/>
  <pageSetup paperSize="9" scale="39" fitToHeight="0" orientation="portrait" r:id="rId1"/>
  <headerFooter>
    <oddFooter>&amp;L&amp;"Porto Sans,Normal"&amp;7&amp;GESS.004.MO.386.01</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MO.386 Prof Adj CQB BQ BT S AA</vt:lpstr>
      <vt:lpstr>'MO.386 Prof Adj CQB BQ BT S AA'!Área_de_Impressão</vt:lpstr>
      <vt:lpstr>'MO.386 Prof Adj CQB BQ BT S AA'!Títulos_de_Impressão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Andreia Almeida Vieira</dc:creator>
  <cp:lastModifiedBy>Mónica Almeida Vieira</cp:lastModifiedBy>
  <dcterms:created xsi:type="dcterms:W3CDTF">2025-06-03T09:25:41Z</dcterms:created>
  <dcterms:modified xsi:type="dcterms:W3CDTF">2025-06-03T09:39:24Z</dcterms:modified>
</cp:coreProperties>
</file>