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ppt-my.sharepoint.com/personal/mav_ess_ipp_pt/Documents/ESS/CQB_GESTÃO/CONCURSO PROFESSOR ADJUNTO 2025/"/>
    </mc:Choice>
  </mc:AlternateContent>
  <xr:revisionPtr revIDLastSave="32" documentId="8_{19FECD58-E744-431B-8B45-00898A78B2F4}" xr6:coauthVersionLast="47" xr6:coauthVersionMax="47" xr10:uidLastSave="{377C8F97-41C2-44A1-BABC-89379EDBA8B3}"/>
  <workbookProtection workbookAlgorithmName="SHA-512" workbookHashValue="y6UND+NfuZ6CvatoGW4jGAmXywvsoc1WQosd4hgbfgPJyi4MvjI0WZTOfMvV8BhEc+qHEfY7NVa7H1oTSOoDZw==" workbookSaltValue="BLztBckrdhQjG0JHRwLmyw==" workbookSpinCount="100000" lockStructure="1"/>
  <bookViews>
    <workbookView xWindow="-120" yWindow="-120" windowWidth="29040" windowHeight="15720" xr2:uid="{7573EEE1-F1CC-436E-8082-10D97C303178}"/>
  </bookViews>
  <sheets>
    <sheet name="MO.386 Prof Adj CQB BQ BT S AA" sheetId="1" r:id="rId1"/>
  </sheets>
  <definedNames>
    <definedName name="_xlnm.Print_Area" localSheetId="0">'MO.386 Prof Adj CQB BQ BT S AA'!$A$1:$M$93</definedName>
    <definedName name="_xlnm.Print_Titles" localSheetId="0">'MO.386 Prof Adj CQB BQ BT S AA'!$5:$7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88" i="1"/>
  <c r="K87" i="1"/>
  <c r="K86" i="1"/>
  <c r="K84" i="1"/>
  <c r="K83" i="1"/>
  <c r="K82" i="1"/>
  <c r="K80" i="1"/>
  <c r="K79" i="1"/>
  <c r="K78" i="1"/>
  <c r="K77" i="1"/>
  <c r="K76" i="1"/>
  <c r="K75" i="1"/>
  <c r="K74" i="1"/>
  <c r="K73" i="1"/>
  <c r="K90" i="1" s="1"/>
  <c r="K67" i="1"/>
  <c r="K64" i="1"/>
  <c r="K58" i="1"/>
  <c r="K52" i="1"/>
  <c r="K49" i="1"/>
  <c r="K44" i="1"/>
  <c r="K42" i="1"/>
  <c r="K41" i="1"/>
  <c r="K39" i="1"/>
  <c r="K34" i="1"/>
  <c r="K29" i="1"/>
  <c r="K26" i="1"/>
  <c r="K57" i="1" s="1"/>
  <c r="K23" i="1"/>
  <c r="K22" i="1"/>
  <c r="K21" i="1"/>
  <c r="K20" i="1"/>
  <c r="K15" i="1"/>
  <c r="K14" i="1"/>
  <c r="K13" i="1"/>
  <c r="K11" i="1"/>
  <c r="K25" i="1" l="1"/>
  <c r="K72" i="1"/>
  <c r="K91" i="1"/>
</calcChain>
</file>

<file path=xl/sharedStrings.xml><?xml version="1.0" encoding="utf-8"?>
<sst xmlns="http://schemas.openxmlformats.org/spreadsheetml/2006/main" count="171" uniqueCount="143">
  <si>
    <r>
      <t xml:space="preserve">Concurso documental para contratação de um docente na categoria de Professor Adjunto para a área de </t>
    </r>
    <r>
      <rPr>
        <b/>
        <sz val="14"/>
        <rFont val="Arial"/>
        <family val="2"/>
      </rPr>
      <t>Bioquímica e Biotecnologia em Saúde</t>
    </r>
  </si>
  <si>
    <t>Detalhe dos critérios de seleção e seriação previstos no Edital</t>
  </si>
  <si>
    <t>Candidato:</t>
  </si>
  <si>
    <t>Critérios</t>
  </si>
  <si>
    <t>Pond.</t>
  </si>
  <si>
    <t>Subcritérios</t>
  </si>
  <si>
    <t>Ponderação Máxima</t>
  </si>
  <si>
    <t>Parâmetros</t>
  </si>
  <si>
    <t>Pontuação</t>
  </si>
  <si>
    <t>Pontuação Atribuida</t>
  </si>
  <si>
    <t>Indicação de localização no CV</t>
  </si>
  <si>
    <t>Pontos por Item</t>
  </si>
  <si>
    <t>Item</t>
  </si>
  <si>
    <t xml:space="preserve"> Pontuação Máxima no Item</t>
  </si>
  <si>
    <t>Nº de atividades</t>
  </si>
  <si>
    <t>Quantificação em função do nº de anos ou de atividades a ser preenchido pelo elemento do júri.</t>
  </si>
  <si>
    <t>Pontuação Atribuída</t>
  </si>
  <si>
    <t>Dimensão Capacidade Pedagógica</t>
  </si>
  <si>
    <t>Experiência e dedicação à docência na área para que é aberto o concurso: se em Bioquímica e Biotecnologia que não em Saúde, contabilizar metade.</t>
  </si>
  <si>
    <t xml:space="preserve">Experiência relevante para a área para a qual foi aberto o concurso como docente no ensino superior a tempo integral ou equivalente.  </t>
  </si>
  <si>
    <t>Anos</t>
  </si>
  <si>
    <t>Somatório de percentagem de contratação equivalente a menos de 5 anos a tempo integral com contrato anual (nesta condição preencher apenas J9)</t>
  </si>
  <si>
    <t>Somatório de percentagem de contratação equivalente a 5 ou mais anos a tempo integral com contrato anual (nesta condição preencher apenas J10)</t>
  </si>
  <si>
    <t>Lecionação de Unidades Curriculares enquadradas em Ciclos de Estudos na área para a qual foi aberto o concurso, no Ensino Superior.</t>
  </si>
  <si>
    <t>Unidade Curricular/ano letivo</t>
  </si>
  <si>
    <t xml:space="preserve">Fundamentação: </t>
  </si>
  <si>
    <t>Elaboração de material didáctico</t>
  </si>
  <si>
    <t>Autor ou co-autor de textos de apoio à aprendizagem com ISBN ou de trabalhos de natureza pedagógica na área em formato de artigo em revista que integre um dos índices do Web of Science Core Collection — Clarivate Analytics e que tenha Fator de Impacto. Não acumulável com "Produção Científica".</t>
  </si>
  <si>
    <t>Manual/Livro/Artigo</t>
  </si>
  <si>
    <r>
      <t xml:space="preserve">Textos e ferramentas de natureza didáctico-pedagógica ou materiais digitais. </t>
    </r>
    <r>
      <rPr>
        <sz val="10"/>
        <rFont val="Arial"/>
        <family val="2"/>
      </rPr>
      <t>Se os conteúdos não corresponderem à totalidade da unidade curricular, contar metade. (excluir excluir ficheiros de suporte às aulas, como power point/slides). Podem ser contabilizados os documentos do item anterior s</t>
    </r>
    <r>
      <rPr>
        <sz val="10"/>
        <color theme="1"/>
        <rFont val="Arial"/>
        <family val="2"/>
      </rPr>
      <t>e pela sua quantidade excederem a pontuação máxima no item.</t>
    </r>
  </si>
  <si>
    <t>Documento</t>
  </si>
  <si>
    <t>Projeto Pedagógico completo de programa para uma unidade curricular pertencente à área disciplinar para a qual é aberto o concurso, relacionado com a área científica para a qual é aberto o concurso e o seu enquadramento nas estruturas orgânicas e na missão da Instituição (incluindo definição dos objetivos, descrição das estratégias pedagógicas, discriminação e justificação dos conteúdos, distribuição dos tempos letivos, processo de avaliação, e desenvolvimento de competências para a investigação, pelos alunos, no seu âmbito).</t>
  </si>
  <si>
    <t>Enquadramento da Unidade Curricular na área para a qual é aberto o concurso, nas estruturas orgânicas e na missão da Instituição</t>
  </si>
  <si>
    <t>Relatório/Projeto</t>
  </si>
  <si>
    <t>Definição dos objetivos, descrição das estratégias pedagógicas, discriminação e justificação dos conteúdos programáticos e bibliografia</t>
  </si>
  <si>
    <t>Distribuição dos tempos de contacto e processo de avaliação</t>
  </si>
  <si>
    <t>Desenvolvimento de competências para a investigação, pelos alunos, no seu âmbito</t>
  </si>
  <si>
    <t xml:space="preserve">Fundamentação:  </t>
  </si>
  <si>
    <t>Capacitação pedagógica e técnica para a atividade docente no ensino superior na área para que é aberto o concurso e participação noutras atividades pedagógicas relevantes</t>
  </si>
  <si>
    <t>Curso de formação em pedagogia, em educação ou em área da saúde que seja relevante para o processo de ensino-aprendizagem na área para que é aberto o concurso. Se conferente de grau deve-se aplicar o dobro da pontuação (colocar a quantidade a dobrar em J16). Não acumulável com "Qualificação académica" nem com o item seguinte.</t>
  </si>
  <si>
    <t>Curso</t>
  </si>
  <si>
    <t>Participação em formação continua através de cursos e outras ações de formação e/ou atualização pedagógica ou técnico-profissional, não conferentes de grau. Não acumulável com o item anterior.</t>
  </si>
  <si>
    <t>Horas de formação (quando não discriminadas considera-se que 1 dia = 5h)</t>
  </si>
  <si>
    <t>Participação em programas de mobilidade.</t>
  </si>
  <si>
    <t>Mobilidade</t>
  </si>
  <si>
    <t>Outras atividades pedagógicas relevantes para a Instituição de Ensino Superior (e.g., novos cursos, introdução de novas metodologia de ensino-aprendizagem, reformulação de planos de estudos, elaboração de relatórios de auto-avaliação de ciclos de estudo, elaboração de planos de transição ou outras atividades relevantes). Não acumulável com os itens de "Atividade Organizacional".</t>
  </si>
  <si>
    <t>Atividade</t>
  </si>
  <si>
    <t>Sub-Total 1</t>
  </si>
  <si>
    <t>Dimensão Desempenho Técnico-Científico e Profissional</t>
  </si>
  <si>
    <t>Qualificação académica</t>
  </si>
  <si>
    <t>Habilitação de acesso:</t>
  </si>
  <si>
    <t>Grau de Doutor com tema de dissertação com relevância para a área para que é aberto o concurso.</t>
  </si>
  <si>
    <t>Grau académico</t>
  </si>
  <si>
    <t>Título de especialista em área e/ou grupo disciplinar para que é aberto o concurso (Decreto-Lei nº 206/2009, de 31.08).</t>
  </si>
  <si>
    <t xml:space="preserve">Licenciatura em área disciplinar para que é aberto o concurso </t>
  </si>
  <si>
    <t>Licenciatura em área disciplinar afim daquela para que é aberto o concurso</t>
  </si>
  <si>
    <t>Mestrado com tema de dissertação, projeto ou relatório final com relevância para a área e/ou grupo disciplinar para que é aberto o concurso ou área afim</t>
  </si>
  <si>
    <t>Outras licenciaturas e/ou mestrados, ou agregação, ou equivalente.</t>
  </si>
  <si>
    <t xml:space="preserve">Produção Científica </t>
  </si>
  <si>
    <t>Autor ou co-autor de artigos científicos em revista que integre um dos índices do Web of Science Core Collection — Clarivate Analytics e que tenha Fator de Impacto. Não acumulável com "Elaboração de Material Didático". São consideradas as métricas à data de publicação do Edital.</t>
  </si>
  <si>
    <t>Nº de Artigos nos últimos 5 anos em Q1, na área para que é aberto o concurso</t>
  </si>
  <si>
    <t>Artigo</t>
  </si>
  <si>
    <t>Nº de Artigos há mais de 5 anos em Q1, na área para que é aberto o concurso</t>
  </si>
  <si>
    <t>Nº de Artigos nos últimos 5 anos em Q2 e Q3, na área para que é aberto o concurso</t>
  </si>
  <si>
    <t>Nº de Artigos há mais de 5 anos em Q2 e Q3, na área para que é aberto o concurso</t>
  </si>
  <si>
    <t>Autor ou co-autor de artigos científicos noutras revistas com arbitagem científica, nos últimos 5 anos. Podem ser contabilizados os artigos da alínea anterior se pela sua quantidade excederem a pontuação máxima no item. Não acumulável com "Elaboração de Material Didático".</t>
  </si>
  <si>
    <t>Autor ou co-autor de artigos científicos noutras revistas com arbitagem científica, há mais de 5 anos. Podem ser contabilizados os artigos da alínea anterior se pela sua quantidade excederem a pontuação máxima no item. Não acumulável com "Elaboração de Material Didático".</t>
  </si>
  <si>
    <t>Autor ou co-autor de livros, de capítulos integrais em livros técnico-científicos ou de capítulos integrais em atas de congressos. Se editor/autor/coautor de livro técnico-científico deve-se aplicar o dobro da pontuação (colocar a quantidade a dobrar em J31). Não acumulável com "Elaboração de Material Didático".</t>
  </si>
  <si>
    <t>Livro ou capítulo de livro</t>
  </si>
  <si>
    <t>Autor ou co-autor de resumos em atas de congressos ou resumos publicados em revista indexadas ou com revisão por pares (não acumulável com a comunicação respetiva contabilizada em J45, a não ser que pela sua quantidade exceder a pontuação máxima nesse item).</t>
  </si>
  <si>
    <t>Resumo</t>
  </si>
  <si>
    <t>Projeto Científico estratégico para o enquadramento da sua atividade de investigação, na área científica para a qual é aberto o concurso e enquadrado nas estruturas orgânicas e na missão da Instituição.</t>
  </si>
  <si>
    <t>Estrutura, clareza e qualidade da escrita</t>
  </si>
  <si>
    <t>Projeto</t>
  </si>
  <si>
    <t>Atualidade científica</t>
  </si>
  <si>
    <t>Adequação do programa proposto para a instituição</t>
  </si>
  <si>
    <t>Inovação</t>
  </si>
  <si>
    <t>Orientação científica e participação em júris de provas académicas</t>
  </si>
  <si>
    <t>Orientação ou coorientação de teses de doutoramento concluídas. Não cumulativa com "membro de júri".</t>
  </si>
  <si>
    <t>Orientação/coorientação</t>
  </si>
  <si>
    <t>Orientação ou coorientação de Dissertação/Projeto/Relatório Final de Estágio de mestrado concluído/a. Não cumulativa com "membro de júri".</t>
  </si>
  <si>
    <t>Orientação ou coorientação de projetos de licenciatura concluídos, nos últimos 5 anos. Não cumulativa com "membro de júri".</t>
  </si>
  <si>
    <t>Participação em júri de provas académicas de doutoramento. Não cumulativa com orientação ou coorientação.</t>
  </si>
  <si>
    <t>Participação</t>
  </si>
  <si>
    <t>Participação em júri de provas académicas de mestrado. Não cumulativa com orientação ou coorientação.</t>
  </si>
  <si>
    <t>Participação em júri de projetos de licenciatura, nos últimos 5 anos. Não cumulativa com "orientação ou coorientação de projetos de licenciatura".</t>
  </si>
  <si>
    <t>Participação em júri de provas de titulo de especialista.</t>
  </si>
  <si>
    <t>Sub-Total 2</t>
  </si>
  <si>
    <t>Dimensão Outras Atividades Relevantes para a Missão da Instituição/Atividade Organizacional</t>
  </si>
  <si>
    <t>Gestão de topo e intermédia em estruturas orgânicas estatutárias no ensino superior (considerando o tempo e a diversidade dos cargos)</t>
  </si>
  <si>
    <t>Reitor ou Vice-Reitor/Presidente ou Vice-Presidente/Diretor ou Subdiretor de Instituição de Ensino Superior, incluíndo Faculdade, Unidade Orgânica e/ou Escola.</t>
  </si>
  <si>
    <t>Anos de exercicio (cumulativo)</t>
  </si>
  <si>
    <t>Presidente ou Vice-Presidente do conselho científico ou do conselho pedagógico no ensino superior.</t>
  </si>
  <si>
    <t>Presidente/vice-presidente, coordenador/vice-coordenador ou diretor/vice-diretor de departamento, área técnico-científica, centro de investigação e/ou outra estrutura orgânica estatutária no ensino superior.</t>
  </si>
  <si>
    <t>Coordenador/vice-coordenador de ciclo de estudos conferente de grau ou CTeSP no ensino superior.</t>
  </si>
  <si>
    <t>Membro de estruturas orgânicas estatutárias no ensino superior.</t>
  </si>
  <si>
    <t xml:space="preserve">Desempenho de cargos ou actividades de gestão em instituições públicas ou privadas </t>
  </si>
  <si>
    <t>Regência ou co-regência de Unidades Curriculares enquadradas em Ciclos de Estudos na área para a qual foi aberto o concurso, no Ensino Superior. Unidade Curricular/ano letivo</t>
  </si>
  <si>
    <t>Participação em comissões institucionais internas ou externas (e.g., comissão de avaliação e acompanhamento do curso, conselho de curso, elaboração de regulamentos e estatutos, comissão de ética, etc.) em Instituição de Ensino Superior ou de Investigação, derivadas de órgãos estatutários.</t>
  </si>
  <si>
    <t xml:space="preserve">Membro de júris de concursos, organização de eventos e outras atividades relevantes
</t>
  </si>
  <si>
    <t>Membro de júri de recrutamento de Docentes e Investigadores na área ou áreas afins para que é aberto o concurso, em entidades públicas</t>
  </si>
  <si>
    <t>Membro de júris de recrutamento de pessoal não-docente ou de bolseiros de investigação científica.</t>
  </si>
  <si>
    <t>Membro de comissão organizadora de congressos, seminários, cursos breves ou outros eventos técnico-científicos e pedagógicos.</t>
  </si>
  <si>
    <t xml:space="preserve">Comissão </t>
  </si>
  <si>
    <t>Outras atividades organizacionais relevantes para a Instituição de Ensino Superior.</t>
  </si>
  <si>
    <t>Atividades/ano</t>
  </si>
  <si>
    <t>Sub-Total 3</t>
  </si>
  <si>
    <t>Dimensão Transferência de Conhecimento e Intervenção na Comunidade</t>
  </si>
  <si>
    <t>Dinamização, intervenção e reconhecimento em atividades técnico-científicas</t>
  </si>
  <si>
    <t>Participação em projetos de investigação financiados resultantes de concurso e/ou obtenção de bolsas de investigação. Se P.I. duplicar a pontuação.</t>
  </si>
  <si>
    <t>Projeto/bolsa</t>
  </si>
  <si>
    <t>Membro integrado de centro de I&amp;D acreditado pela FCT.</t>
  </si>
  <si>
    <t>Anos como membro integrado</t>
  </si>
  <si>
    <t>Revisor/editor de artigos científicos em revistas que integrem um dos índices do Web of Science Core Collection — Clarivate Analytics e que tenha Fator de Impacto, nos últimos 5 anos</t>
  </si>
  <si>
    <t>Artigo revisto/editado</t>
  </si>
  <si>
    <t>Membro do conselho editorial/científico de revista que integre um dos índices do Web of Science Core Collection — Clarivate Analytics e que tenha Fator de Impacto.</t>
  </si>
  <si>
    <t>Conselho editorial/revista</t>
  </si>
  <si>
    <t>Membro de comissões científicas de eventos técnico-científicos nacionais ou internacionais.</t>
  </si>
  <si>
    <t>Autor ou co-autor de comunicação oral ou em poster, em congresso nacional ou internacional, académico ou profissional. Deve-se aplicar o dobro da pontuação se tiver sido por convite (colocar a quantidade a dobrar em J45)</t>
  </si>
  <si>
    <t>Comunicação/poster</t>
  </si>
  <si>
    <t>Autor ou co-autor de trabalhos que tenham recebido Prémio científico.</t>
  </si>
  <si>
    <t>Prémio</t>
  </si>
  <si>
    <t>Moderação de sessões em eventos técnico-científicos nacionais ou internacionais.</t>
  </si>
  <si>
    <t>Moderação</t>
  </si>
  <si>
    <t>Patentes, registo e titularidade de direitos, elaboração de normas técnicas e de legislação</t>
  </si>
  <si>
    <t>Autoria e coautoria de patentes, ou registos de titularidade de direitos de propriedade intelectual.</t>
  </si>
  <si>
    <t>Patente/Registo</t>
  </si>
  <si>
    <t>Participação em comissões de normalização e na elaboração de projetos legislativos e de normas técnicas nos últimos 5 anos</t>
  </si>
  <si>
    <t>Comissão</t>
  </si>
  <si>
    <t>Participação em comissões de normalização e na elaboração de projetos legislativos e de normas técnicas há mais de 5 anos</t>
  </si>
  <si>
    <t>Ligação com a indústria e com a comunidade</t>
  </si>
  <si>
    <t>Participação em atividades de consultoria, testes e medições que envolvam o meio empresarial e/ou o setor público.</t>
  </si>
  <si>
    <t>Participação como formador em cursos de formação profissional ou de especialização tecnológica dirigidos para empresas ou para o setor público.</t>
  </si>
  <si>
    <t>Contributo para a transferência de tecnologia designadamente para a criação de empresas de spin-off</t>
  </si>
  <si>
    <t>Sub-Total 4</t>
  </si>
  <si>
    <t>Total</t>
  </si>
  <si>
    <t>O elemento do júri:</t>
  </si>
  <si>
    <t>Fórmula de cálculo para atribuição da classificação final:</t>
  </si>
  <si>
    <t>Classificação final = (Dimensão Capacidade Pedagógica*0,35) + (Dimensão Desempenho Técnico-Científico e Profissional*0,45) + (Dimensão Outras Atividades Relevantes para a Missão da Instituição/Atividade Organizacional*0,10)+ (Dimensão Transferência de Conhecimento e Intervenção na Comunidade*0,10)</t>
  </si>
  <si>
    <t>Em caso de empate, utilizam-se, sucessivamente, os seguintes critérios de desempate:</t>
  </si>
  <si>
    <t>1.         Ter maior antiguidade como professor ou equiparado a professor ou professor convidado a tempo integral ou exclusividade no Ensino Superior, na área para que é aberto o concurso;</t>
  </si>
  <si>
    <t>2.         Ter concluído o grau de doutor ou o título de especialista há mais tempo.</t>
  </si>
  <si>
    <t>Relatório/projeto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</si>
</sst>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C00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5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Protection="1">
      <protection locked="0"/>
    </xf>
    <xf numFmtId="0" fontId="2" fillId="0" borderId="7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6" borderId="6" xfId="0" applyFont="1" applyFill="1" applyBorder="1" applyProtection="1">
      <protection locked="0"/>
    </xf>
    <xf numFmtId="0" fontId="2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7" borderId="3" xfId="0" applyFont="1" applyFill="1" applyBorder="1" applyAlignment="1">
      <alignment vertical="center"/>
    </xf>
    <xf numFmtId="9" fontId="6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top" wrapText="1"/>
    </xf>
    <xf numFmtId="0" fontId="9" fillId="0" borderId="0" xfId="0" applyFont="1"/>
    <xf numFmtId="0" fontId="8" fillId="0" borderId="4" xfId="0" applyFont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9" fontId="6" fillId="7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6" borderId="6" xfId="0" applyFont="1" applyFill="1" applyBorder="1" applyProtection="1">
      <protection locked="0"/>
    </xf>
    <xf numFmtId="0" fontId="8" fillId="0" borderId="1" xfId="0" applyFont="1" applyBorder="1" applyAlignment="1">
      <alignment horizontal="left" vertical="top" wrapText="1"/>
    </xf>
    <xf numFmtId="0" fontId="12" fillId="6" borderId="6" xfId="0" applyFont="1" applyFill="1" applyBorder="1" applyProtection="1">
      <protection locked="0"/>
    </xf>
    <xf numFmtId="0" fontId="2" fillId="4" borderId="1" xfId="0" quotePrefix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left" vertical="top" wrapText="1"/>
    </xf>
    <xf numFmtId="0" fontId="5" fillId="9" borderId="1" xfId="0" applyFont="1" applyFill="1" applyBorder="1"/>
    <xf numFmtId="9" fontId="5" fillId="9" borderId="1" xfId="0" applyNumberFormat="1" applyFont="1" applyFill="1" applyBorder="1"/>
    <xf numFmtId="0" fontId="5" fillId="10" borderId="1" xfId="0" applyFont="1" applyFill="1" applyBorder="1" applyAlignment="1">
      <alignment horizontal="center"/>
    </xf>
    <xf numFmtId="0" fontId="2" fillId="6" borderId="7" xfId="0" applyFont="1" applyFill="1" applyBorder="1" applyProtection="1">
      <protection locked="0"/>
    </xf>
    <xf numFmtId="0" fontId="6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7"/>
    </xf>
    <xf numFmtId="0" fontId="15" fillId="0" borderId="0" xfId="0" applyFont="1"/>
    <xf numFmtId="0" fontId="16" fillId="11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1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textRotation="90"/>
    </xf>
    <xf numFmtId="9" fontId="6" fillId="0" borderId="8" xfId="0" applyNumberFormat="1" applyFont="1" applyBorder="1" applyAlignment="1">
      <alignment horizontal="center" vertical="center" textRotation="90"/>
    </xf>
    <xf numFmtId="9" fontId="6" fillId="0" borderId="9" xfId="0" applyNumberFormat="1" applyFont="1" applyBorder="1" applyAlignment="1">
      <alignment horizontal="center" vertical="center" textRotation="90"/>
    </xf>
    <xf numFmtId="9" fontId="6" fillId="0" borderId="15" xfId="0" applyNumberFormat="1" applyFont="1" applyBorder="1" applyAlignment="1">
      <alignment horizontal="center" vertical="center" textRotation="90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textRotation="90"/>
    </xf>
    <xf numFmtId="9" fontId="6" fillId="0" borderId="6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9" fontId="6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447675</xdr:rowOff>
    </xdr:from>
    <xdr:to>
      <xdr:col>2</xdr:col>
      <xdr:colOff>1863633</xdr:colOff>
      <xdr:row>0</xdr:row>
      <xdr:rowOff>1145609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AD86BE1-1262-4E01-84BE-08FC1AAD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47675"/>
          <a:ext cx="3235233" cy="697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0CC05-92E0-4B1C-B9CC-3D9B4EDE28FD}">
  <sheetPr>
    <pageSetUpPr fitToPage="1"/>
  </sheetPr>
  <dimension ref="A1:P104"/>
  <sheetViews>
    <sheetView showGridLines="0" tabSelected="1" topLeftCell="A58" zoomScale="80" zoomScaleNormal="80" zoomScalePageLayoutView="60" workbookViewId="0">
      <selection activeCell="E64" sqref="E64"/>
    </sheetView>
  </sheetViews>
  <sheetFormatPr defaultColWidth="8.85546875" defaultRowHeight="12.75" x14ac:dyDescent="0.2"/>
  <cols>
    <col min="1" max="1" width="17" style="1" customWidth="1"/>
    <col min="2" max="2" width="7.85546875" style="1" customWidth="1"/>
    <col min="3" max="3" width="31.140625" style="1" customWidth="1"/>
    <col min="4" max="4" width="14.28515625" style="1" customWidth="1"/>
    <col min="5" max="5" width="45.42578125" style="1" customWidth="1"/>
    <col min="6" max="6" width="14.140625" style="1" customWidth="1"/>
    <col min="7" max="7" width="26.85546875" style="1" customWidth="1"/>
    <col min="8" max="8" width="15.7109375" style="1" customWidth="1"/>
    <col min="9" max="9" width="0" style="1" hidden="1" customWidth="1"/>
    <col min="10" max="10" width="16.7109375" style="1" customWidth="1"/>
    <col min="11" max="11" width="13.42578125" style="1" customWidth="1"/>
    <col min="12" max="12" width="15.28515625" style="1" customWidth="1"/>
    <col min="13" max="260" width="8.85546875" style="1"/>
    <col min="261" max="261" width="8.42578125" style="1" customWidth="1"/>
    <col min="262" max="262" width="7.85546875" style="1" customWidth="1"/>
    <col min="263" max="263" width="31.140625" style="1" customWidth="1"/>
    <col min="264" max="264" width="45.42578125" style="1" customWidth="1"/>
    <col min="265" max="265" width="15.7109375" style="1" customWidth="1"/>
    <col min="266" max="266" width="0" style="1" hidden="1" customWidth="1"/>
    <col min="267" max="267" width="13.42578125" style="1" customWidth="1"/>
    <col min="268" max="516" width="8.85546875" style="1"/>
    <col min="517" max="517" width="8.42578125" style="1" customWidth="1"/>
    <col min="518" max="518" width="7.85546875" style="1" customWidth="1"/>
    <col min="519" max="519" width="31.140625" style="1" customWidth="1"/>
    <col min="520" max="520" width="45.42578125" style="1" customWidth="1"/>
    <col min="521" max="521" width="15.7109375" style="1" customWidth="1"/>
    <col min="522" max="522" width="0" style="1" hidden="1" customWidth="1"/>
    <col min="523" max="523" width="13.42578125" style="1" customWidth="1"/>
    <col min="524" max="772" width="8.85546875" style="1"/>
    <col min="773" max="773" width="8.42578125" style="1" customWidth="1"/>
    <col min="774" max="774" width="7.85546875" style="1" customWidth="1"/>
    <col min="775" max="775" width="31.140625" style="1" customWidth="1"/>
    <col min="776" max="776" width="45.42578125" style="1" customWidth="1"/>
    <col min="777" max="777" width="15.7109375" style="1" customWidth="1"/>
    <col min="778" max="778" width="0" style="1" hidden="1" customWidth="1"/>
    <col min="779" max="779" width="13.42578125" style="1" customWidth="1"/>
    <col min="780" max="1028" width="8.85546875" style="1"/>
    <col min="1029" max="1029" width="8.42578125" style="1" customWidth="1"/>
    <col min="1030" max="1030" width="7.85546875" style="1" customWidth="1"/>
    <col min="1031" max="1031" width="31.140625" style="1" customWidth="1"/>
    <col min="1032" max="1032" width="45.42578125" style="1" customWidth="1"/>
    <col min="1033" max="1033" width="15.7109375" style="1" customWidth="1"/>
    <col min="1034" max="1034" width="0" style="1" hidden="1" customWidth="1"/>
    <col min="1035" max="1035" width="13.42578125" style="1" customWidth="1"/>
    <col min="1036" max="1284" width="8.85546875" style="1"/>
    <col min="1285" max="1285" width="8.42578125" style="1" customWidth="1"/>
    <col min="1286" max="1286" width="7.85546875" style="1" customWidth="1"/>
    <col min="1287" max="1287" width="31.140625" style="1" customWidth="1"/>
    <col min="1288" max="1288" width="45.42578125" style="1" customWidth="1"/>
    <col min="1289" max="1289" width="15.7109375" style="1" customWidth="1"/>
    <col min="1290" max="1290" width="0" style="1" hidden="1" customWidth="1"/>
    <col min="1291" max="1291" width="13.42578125" style="1" customWidth="1"/>
    <col min="1292" max="1540" width="8.85546875" style="1"/>
    <col min="1541" max="1541" width="8.42578125" style="1" customWidth="1"/>
    <col min="1542" max="1542" width="7.85546875" style="1" customWidth="1"/>
    <col min="1543" max="1543" width="31.140625" style="1" customWidth="1"/>
    <col min="1544" max="1544" width="45.42578125" style="1" customWidth="1"/>
    <col min="1545" max="1545" width="15.7109375" style="1" customWidth="1"/>
    <col min="1546" max="1546" width="0" style="1" hidden="1" customWidth="1"/>
    <col min="1547" max="1547" width="13.42578125" style="1" customWidth="1"/>
    <col min="1548" max="1796" width="8.85546875" style="1"/>
    <col min="1797" max="1797" width="8.42578125" style="1" customWidth="1"/>
    <col min="1798" max="1798" width="7.85546875" style="1" customWidth="1"/>
    <col min="1799" max="1799" width="31.140625" style="1" customWidth="1"/>
    <col min="1800" max="1800" width="45.42578125" style="1" customWidth="1"/>
    <col min="1801" max="1801" width="15.7109375" style="1" customWidth="1"/>
    <col min="1802" max="1802" width="0" style="1" hidden="1" customWidth="1"/>
    <col min="1803" max="1803" width="13.42578125" style="1" customWidth="1"/>
    <col min="1804" max="2052" width="8.85546875" style="1"/>
    <col min="2053" max="2053" width="8.42578125" style="1" customWidth="1"/>
    <col min="2054" max="2054" width="7.85546875" style="1" customWidth="1"/>
    <col min="2055" max="2055" width="31.140625" style="1" customWidth="1"/>
    <col min="2056" max="2056" width="45.42578125" style="1" customWidth="1"/>
    <col min="2057" max="2057" width="15.7109375" style="1" customWidth="1"/>
    <col min="2058" max="2058" width="0" style="1" hidden="1" customWidth="1"/>
    <col min="2059" max="2059" width="13.42578125" style="1" customWidth="1"/>
    <col min="2060" max="2308" width="8.85546875" style="1"/>
    <col min="2309" max="2309" width="8.42578125" style="1" customWidth="1"/>
    <col min="2310" max="2310" width="7.85546875" style="1" customWidth="1"/>
    <col min="2311" max="2311" width="31.140625" style="1" customWidth="1"/>
    <col min="2312" max="2312" width="45.42578125" style="1" customWidth="1"/>
    <col min="2313" max="2313" width="15.7109375" style="1" customWidth="1"/>
    <col min="2314" max="2314" width="0" style="1" hidden="1" customWidth="1"/>
    <col min="2315" max="2315" width="13.42578125" style="1" customWidth="1"/>
    <col min="2316" max="2564" width="8.85546875" style="1"/>
    <col min="2565" max="2565" width="8.42578125" style="1" customWidth="1"/>
    <col min="2566" max="2566" width="7.85546875" style="1" customWidth="1"/>
    <col min="2567" max="2567" width="31.140625" style="1" customWidth="1"/>
    <col min="2568" max="2568" width="45.42578125" style="1" customWidth="1"/>
    <col min="2569" max="2569" width="15.7109375" style="1" customWidth="1"/>
    <col min="2570" max="2570" width="0" style="1" hidden="1" customWidth="1"/>
    <col min="2571" max="2571" width="13.42578125" style="1" customWidth="1"/>
    <col min="2572" max="2820" width="8.85546875" style="1"/>
    <col min="2821" max="2821" width="8.42578125" style="1" customWidth="1"/>
    <col min="2822" max="2822" width="7.85546875" style="1" customWidth="1"/>
    <col min="2823" max="2823" width="31.140625" style="1" customWidth="1"/>
    <col min="2824" max="2824" width="45.42578125" style="1" customWidth="1"/>
    <col min="2825" max="2825" width="15.7109375" style="1" customWidth="1"/>
    <col min="2826" max="2826" width="0" style="1" hidden="1" customWidth="1"/>
    <col min="2827" max="2827" width="13.42578125" style="1" customWidth="1"/>
    <col min="2828" max="3076" width="8.85546875" style="1"/>
    <col min="3077" max="3077" width="8.42578125" style="1" customWidth="1"/>
    <col min="3078" max="3078" width="7.85546875" style="1" customWidth="1"/>
    <col min="3079" max="3079" width="31.140625" style="1" customWidth="1"/>
    <col min="3080" max="3080" width="45.42578125" style="1" customWidth="1"/>
    <col min="3081" max="3081" width="15.7109375" style="1" customWidth="1"/>
    <col min="3082" max="3082" width="0" style="1" hidden="1" customWidth="1"/>
    <col min="3083" max="3083" width="13.42578125" style="1" customWidth="1"/>
    <col min="3084" max="3332" width="8.85546875" style="1"/>
    <col min="3333" max="3333" width="8.42578125" style="1" customWidth="1"/>
    <col min="3334" max="3334" width="7.85546875" style="1" customWidth="1"/>
    <col min="3335" max="3335" width="31.140625" style="1" customWidth="1"/>
    <col min="3336" max="3336" width="45.42578125" style="1" customWidth="1"/>
    <col min="3337" max="3337" width="15.7109375" style="1" customWidth="1"/>
    <col min="3338" max="3338" width="0" style="1" hidden="1" customWidth="1"/>
    <col min="3339" max="3339" width="13.42578125" style="1" customWidth="1"/>
    <col min="3340" max="3588" width="8.85546875" style="1"/>
    <col min="3589" max="3589" width="8.42578125" style="1" customWidth="1"/>
    <col min="3590" max="3590" width="7.85546875" style="1" customWidth="1"/>
    <col min="3591" max="3591" width="31.140625" style="1" customWidth="1"/>
    <col min="3592" max="3592" width="45.42578125" style="1" customWidth="1"/>
    <col min="3593" max="3593" width="15.7109375" style="1" customWidth="1"/>
    <col min="3594" max="3594" width="0" style="1" hidden="1" customWidth="1"/>
    <col min="3595" max="3595" width="13.42578125" style="1" customWidth="1"/>
    <col min="3596" max="3844" width="8.85546875" style="1"/>
    <col min="3845" max="3845" width="8.42578125" style="1" customWidth="1"/>
    <col min="3846" max="3846" width="7.85546875" style="1" customWidth="1"/>
    <col min="3847" max="3847" width="31.140625" style="1" customWidth="1"/>
    <col min="3848" max="3848" width="45.42578125" style="1" customWidth="1"/>
    <col min="3849" max="3849" width="15.7109375" style="1" customWidth="1"/>
    <col min="3850" max="3850" width="0" style="1" hidden="1" customWidth="1"/>
    <col min="3851" max="3851" width="13.42578125" style="1" customWidth="1"/>
    <col min="3852" max="4100" width="8.85546875" style="1"/>
    <col min="4101" max="4101" width="8.42578125" style="1" customWidth="1"/>
    <col min="4102" max="4102" width="7.85546875" style="1" customWidth="1"/>
    <col min="4103" max="4103" width="31.140625" style="1" customWidth="1"/>
    <col min="4104" max="4104" width="45.42578125" style="1" customWidth="1"/>
    <col min="4105" max="4105" width="15.7109375" style="1" customWidth="1"/>
    <col min="4106" max="4106" width="0" style="1" hidden="1" customWidth="1"/>
    <col min="4107" max="4107" width="13.42578125" style="1" customWidth="1"/>
    <col min="4108" max="4356" width="8.85546875" style="1"/>
    <col min="4357" max="4357" width="8.42578125" style="1" customWidth="1"/>
    <col min="4358" max="4358" width="7.85546875" style="1" customWidth="1"/>
    <col min="4359" max="4359" width="31.140625" style="1" customWidth="1"/>
    <col min="4360" max="4360" width="45.42578125" style="1" customWidth="1"/>
    <col min="4361" max="4361" width="15.7109375" style="1" customWidth="1"/>
    <col min="4362" max="4362" width="0" style="1" hidden="1" customWidth="1"/>
    <col min="4363" max="4363" width="13.42578125" style="1" customWidth="1"/>
    <col min="4364" max="4612" width="8.85546875" style="1"/>
    <col min="4613" max="4613" width="8.42578125" style="1" customWidth="1"/>
    <col min="4614" max="4614" width="7.85546875" style="1" customWidth="1"/>
    <col min="4615" max="4615" width="31.140625" style="1" customWidth="1"/>
    <col min="4616" max="4616" width="45.42578125" style="1" customWidth="1"/>
    <col min="4617" max="4617" width="15.7109375" style="1" customWidth="1"/>
    <col min="4618" max="4618" width="0" style="1" hidden="1" customWidth="1"/>
    <col min="4619" max="4619" width="13.42578125" style="1" customWidth="1"/>
    <col min="4620" max="4868" width="8.85546875" style="1"/>
    <col min="4869" max="4869" width="8.42578125" style="1" customWidth="1"/>
    <col min="4870" max="4870" width="7.85546875" style="1" customWidth="1"/>
    <col min="4871" max="4871" width="31.140625" style="1" customWidth="1"/>
    <col min="4872" max="4872" width="45.42578125" style="1" customWidth="1"/>
    <col min="4873" max="4873" width="15.7109375" style="1" customWidth="1"/>
    <col min="4874" max="4874" width="0" style="1" hidden="1" customWidth="1"/>
    <col min="4875" max="4875" width="13.42578125" style="1" customWidth="1"/>
    <col min="4876" max="5124" width="8.85546875" style="1"/>
    <col min="5125" max="5125" width="8.42578125" style="1" customWidth="1"/>
    <col min="5126" max="5126" width="7.85546875" style="1" customWidth="1"/>
    <col min="5127" max="5127" width="31.140625" style="1" customWidth="1"/>
    <col min="5128" max="5128" width="45.42578125" style="1" customWidth="1"/>
    <col min="5129" max="5129" width="15.7109375" style="1" customWidth="1"/>
    <col min="5130" max="5130" width="0" style="1" hidden="1" customWidth="1"/>
    <col min="5131" max="5131" width="13.42578125" style="1" customWidth="1"/>
    <col min="5132" max="5380" width="8.85546875" style="1"/>
    <col min="5381" max="5381" width="8.42578125" style="1" customWidth="1"/>
    <col min="5382" max="5382" width="7.85546875" style="1" customWidth="1"/>
    <col min="5383" max="5383" width="31.140625" style="1" customWidth="1"/>
    <col min="5384" max="5384" width="45.42578125" style="1" customWidth="1"/>
    <col min="5385" max="5385" width="15.7109375" style="1" customWidth="1"/>
    <col min="5386" max="5386" width="0" style="1" hidden="1" customWidth="1"/>
    <col min="5387" max="5387" width="13.42578125" style="1" customWidth="1"/>
    <col min="5388" max="5636" width="8.85546875" style="1"/>
    <col min="5637" max="5637" width="8.42578125" style="1" customWidth="1"/>
    <col min="5638" max="5638" width="7.85546875" style="1" customWidth="1"/>
    <col min="5639" max="5639" width="31.140625" style="1" customWidth="1"/>
    <col min="5640" max="5640" width="45.42578125" style="1" customWidth="1"/>
    <col min="5641" max="5641" width="15.7109375" style="1" customWidth="1"/>
    <col min="5642" max="5642" width="0" style="1" hidden="1" customWidth="1"/>
    <col min="5643" max="5643" width="13.42578125" style="1" customWidth="1"/>
    <col min="5644" max="5892" width="8.85546875" style="1"/>
    <col min="5893" max="5893" width="8.42578125" style="1" customWidth="1"/>
    <col min="5894" max="5894" width="7.85546875" style="1" customWidth="1"/>
    <col min="5895" max="5895" width="31.140625" style="1" customWidth="1"/>
    <col min="5896" max="5896" width="45.42578125" style="1" customWidth="1"/>
    <col min="5897" max="5897" width="15.7109375" style="1" customWidth="1"/>
    <col min="5898" max="5898" width="0" style="1" hidden="1" customWidth="1"/>
    <col min="5899" max="5899" width="13.42578125" style="1" customWidth="1"/>
    <col min="5900" max="6148" width="8.85546875" style="1"/>
    <col min="6149" max="6149" width="8.42578125" style="1" customWidth="1"/>
    <col min="6150" max="6150" width="7.85546875" style="1" customWidth="1"/>
    <col min="6151" max="6151" width="31.140625" style="1" customWidth="1"/>
    <col min="6152" max="6152" width="45.42578125" style="1" customWidth="1"/>
    <col min="6153" max="6153" width="15.7109375" style="1" customWidth="1"/>
    <col min="6154" max="6154" width="0" style="1" hidden="1" customWidth="1"/>
    <col min="6155" max="6155" width="13.42578125" style="1" customWidth="1"/>
    <col min="6156" max="6404" width="8.85546875" style="1"/>
    <col min="6405" max="6405" width="8.42578125" style="1" customWidth="1"/>
    <col min="6406" max="6406" width="7.85546875" style="1" customWidth="1"/>
    <col min="6407" max="6407" width="31.140625" style="1" customWidth="1"/>
    <col min="6408" max="6408" width="45.42578125" style="1" customWidth="1"/>
    <col min="6409" max="6409" width="15.7109375" style="1" customWidth="1"/>
    <col min="6410" max="6410" width="0" style="1" hidden="1" customWidth="1"/>
    <col min="6411" max="6411" width="13.42578125" style="1" customWidth="1"/>
    <col min="6412" max="6660" width="8.85546875" style="1"/>
    <col min="6661" max="6661" width="8.42578125" style="1" customWidth="1"/>
    <col min="6662" max="6662" width="7.85546875" style="1" customWidth="1"/>
    <col min="6663" max="6663" width="31.140625" style="1" customWidth="1"/>
    <col min="6664" max="6664" width="45.42578125" style="1" customWidth="1"/>
    <col min="6665" max="6665" width="15.7109375" style="1" customWidth="1"/>
    <col min="6666" max="6666" width="0" style="1" hidden="1" customWidth="1"/>
    <col min="6667" max="6667" width="13.42578125" style="1" customWidth="1"/>
    <col min="6668" max="6916" width="8.85546875" style="1"/>
    <col min="6917" max="6917" width="8.42578125" style="1" customWidth="1"/>
    <col min="6918" max="6918" width="7.85546875" style="1" customWidth="1"/>
    <col min="6919" max="6919" width="31.140625" style="1" customWidth="1"/>
    <col min="6920" max="6920" width="45.42578125" style="1" customWidth="1"/>
    <col min="6921" max="6921" width="15.7109375" style="1" customWidth="1"/>
    <col min="6922" max="6922" width="0" style="1" hidden="1" customWidth="1"/>
    <col min="6923" max="6923" width="13.42578125" style="1" customWidth="1"/>
    <col min="6924" max="7172" width="8.85546875" style="1"/>
    <col min="7173" max="7173" width="8.42578125" style="1" customWidth="1"/>
    <col min="7174" max="7174" width="7.85546875" style="1" customWidth="1"/>
    <col min="7175" max="7175" width="31.140625" style="1" customWidth="1"/>
    <col min="7176" max="7176" width="45.42578125" style="1" customWidth="1"/>
    <col min="7177" max="7177" width="15.7109375" style="1" customWidth="1"/>
    <col min="7178" max="7178" width="0" style="1" hidden="1" customWidth="1"/>
    <col min="7179" max="7179" width="13.42578125" style="1" customWidth="1"/>
    <col min="7180" max="7428" width="8.85546875" style="1"/>
    <col min="7429" max="7429" width="8.42578125" style="1" customWidth="1"/>
    <col min="7430" max="7430" width="7.85546875" style="1" customWidth="1"/>
    <col min="7431" max="7431" width="31.140625" style="1" customWidth="1"/>
    <col min="7432" max="7432" width="45.42578125" style="1" customWidth="1"/>
    <col min="7433" max="7433" width="15.7109375" style="1" customWidth="1"/>
    <col min="7434" max="7434" width="0" style="1" hidden="1" customWidth="1"/>
    <col min="7435" max="7435" width="13.42578125" style="1" customWidth="1"/>
    <col min="7436" max="7684" width="8.85546875" style="1"/>
    <col min="7685" max="7685" width="8.42578125" style="1" customWidth="1"/>
    <col min="7686" max="7686" width="7.85546875" style="1" customWidth="1"/>
    <col min="7687" max="7687" width="31.140625" style="1" customWidth="1"/>
    <col min="7688" max="7688" width="45.42578125" style="1" customWidth="1"/>
    <col min="7689" max="7689" width="15.7109375" style="1" customWidth="1"/>
    <col min="7690" max="7690" width="0" style="1" hidden="1" customWidth="1"/>
    <col min="7691" max="7691" width="13.42578125" style="1" customWidth="1"/>
    <col min="7692" max="7940" width="8.85546875" style="1"/>
    <col min="7941" max="7941" width="8.42578125" style="1" customWidth="1"/>
    <col min="7942" max="7942" width="7.85546875" style="1" customWidth="1"/>
    <col min="7943" max="7943" width="31.140625" style="1" customWidth="1"/>
    <col min="7944" max="7944" width="45.42578125" style="1" customWidth="1"/>
    <col min="7945" max="7945" width="15.7109375" style="1" customWidth="1"/>
    <col min="7946" max="7946" width="0" style="1" hidden="1" customWidth="1"/>
    <col min="7947" max="7947" width="13.42578125" style="1" customWidth="1"/>
    <col min="7948" max="8196" width="8.85546875" style="1"/>
    <col min="8197" max="8197" width="8.42578125" style="1" customWidth="1"/>
    <col min="8198" max="8198" width="7.85546875" style="1" customWidth="1"/>
    <col min="8199" max="8199" width="31.140625" style="1" customWidth="1"/>
    <col min="8200" max="8200" width="45.42578125" style="1" customWidth="1"/>
    <col min="8201" max="8201" width="15.7109375" style="1" customWidth="1"/>
    <col min="8202" max="8202" width="0" style="1" hidden="1" customWidth="1"/>
    <col min="8203" max="8203" width="13.42578125" style="1" customWidth="1"/>
    <col min="8204" max="8452" width="8.85546875" style="1"/>
    <col min="8453" max="8453" width="8.42578125" style="1" customWidth="1"/>
    <col min="8454" max="8454" width="7.85546875" style="1" customWidth="1"/>
    <col min="8455" max="8455" width="31.140625" style="1" customWidth="1"/>
    <col min="8456" max="8456" width="45.42578125" style="1" customWidth="1"/>
    <col min="8457" max="8457" width="15.7109375" style="1" customWidth="1"/>
    <col min="8458" max="8458" width="0" style="1" hidden="1" customWidth="1"/>
    <col min="8459" max="8459" width="13.42578125" style="1" customWidth="1"/>
    <col min="8460" max="8708" width="8.85546875" style="1"/>
    <col min="8709" max="8709" width="8.42578125" style="1" customWidth="1"/>
    <col min="8710" max="8710" width="7.85546875" style="1" customWidth="1"/>
    <col min="8711" max="8711" width="31.140625" style="1" customWidth="1"/>
    <col min="8712" max="8712" width="45.42578125" style="1" customWidth="1"/>
    <col min="8713" max="8713" width="15.7109375" style="1" customWidth="1"/>
    <col min="8714" max="8714" width="0" style="1" hidden="1" customWidth="1"/>
    <col min="8715" max="8715" width="13.42578125" style="1" customWidth="1"/>
    <col min="8716" max="8964" width="8.85546875" style="1"/>
    <col min="8965" max="8965" width="8.42578125" style="1" customWidth="1"/>
    <col min="8966" max="8966" width="7.85546875" style="1" customWidth="1"/>
    <col min="8967" max="8967" width="31.140625" style="1" customWidth="1"/>
    <col min="8968" max="8968" width="45.42578125" style="1" customWidth="1"/>
    <col min="8969" max="8969" width="15.7109375" style="1" customWidth="1"/>
    <col min="8970" max="8970" width="0" style="1" hidden="1" customWidth="1"/>
    <col min="8971" max="8971" width="13.42578125" style="1" customWidth="1"/>
    <col min="8972" max="9220" width="8.85546875" style="1"/>
    <col min="9221" max="9221" width="8.42578125" style="1" customWidth="1"/>
    <col min="9222" max="9222" width="7.85546875" style="1" customWidth="1"/>
    <col min="9223" max="9223" width="31.140625" style="1" customWidth="1"/>
    <col min="9224" max="9224" width="45.42578125" style="1" customWidth="1"/>
    <col min="9225" max="9225" width="15.7109375" style="1" customWidth="1"/>
    <col min="9226" max="9226" width="0" style="1" hidden="1" customWidth="1"/>
    <col min="9227" max="9227" width="13.42578125" style="1" customWidth="1"/>
    <col min="9228" max="9476" width="8.85546875" style="1"/>
    <col min="9477" max="9477" width="8.42578125" style="1" customWidth="1"/>
    <col min="9478" max="9478" width="7.85546875" style="1" customWidth="1"/>
    <col min="9479" max="9479" width="31.140625" style="1" customWidth="1"/>
    <col min="9480" max="9480" width="45.42578125" style="1" customWidth="1"/>
    <col min="9481" max="9481" width="15.7109375" style="1" customWidth="1"/>
    <col min="9482" max="9482" width="0" style="1" hidden="1" customWidth="1"/>
    <col min="9483" max="9483" width="13.42578125" style="1" customWidth="1"/>
    <col min="9484" max="9732" width="8.85546875" style="1"/>
    <col min="9733" max="9733" width="8.42578125" style="1" customWidth="1"/>
    <col min="9734" max="9734" width="7.85546875" style="1" customWidth="1"/>
    <col min="9735" max="9735" width="31.140625" style="1" customWidth="1"/>
    <col min="9736" max="9736" width="45.42578125" style="1" customWidth="1"/>
    <col min="9737" max="9737" width="15.7109375" style="1" customWidth="1"/>
    <col min="9738" max="9738" width="0" style="1" hidden="1" customWidth="1"/>
    <col min="9739" max="9739" width="13.42578125" style="1" customWidth="1"/>
    <col min="9740" max="9988" width="8.85546875" style="1"/>
    <col min="9989" max="9989" width="8.42578125" style="1" customWidth="1"/>
    <col min="9990" max="9990" width="7.85546875" style="1" customWidth="1"/>
    <col min="9991" max="9991" width="31.140625" style="1" customWidth="1"/>
    <col min="9992" max="9992" width="45.42578125" style="1" customWidth="1"/>
    <col min="9993" max="9993" width="15.7109375" style="1" customWidth="1"/>
    <col min="9994" max="9994" width="0" style="1" hidden="1" customWidth="1"/>
    <col min="9995" max="9995" width="13.42578125" style="1" customWidth="1"/>
    <col min="9996" max="10244" width="8.85546875" style="1"/>
    <col min="10245" max="10245" width="8.42578125" style="1" customWidth="1"/>
    <col min="10246" max="10246" width="7.85546875" style="1" customWidth="1"/>
    <col min="10247" max="10247" width="31.140625" style="1" customWidth="1"/>
    <col min="10248" max="10248" width="45.42578125" style="1" customWidth="1"/>
    <col min="10249" max="10249" width="15.7109375" style="1" customWidth="1"/>
    <col min="10250" max="10250" width="0" style="1" hidden="1" customWidth="1"/>
    <col min="10251" max="10251" width="13.42578125" style="1" customWidth="1"/>
    <col min="10252" max="10500" width="8.85546875" style="1"/>
    <col min="10501" max="10501" width="8.42578125" style="1" customWidth="1"/>
    <col min="10502" max="10502" width="7.85546875" style="1" customWidth="1"/>
    <col min="10503" max="10503" width="31.140625" style="1" customWidth="1"/>
    <col min="10504" max="10504" width="45.42578125" style="1" customWidth="1"/>
    <col min="10505" max="10505" width="15.7109375" style="1" customWidth="1"/>
    <col min="10506" max="10506" width="0" style="1" hidden="1" customWidth="1"/>
    <col min="10507" max="10507" width="13.42578125" style="1" customWidth="1"/>
    <col min="10508" max="10756" width="8.85546875" style="1"/>
    <col min="10757" max="10757" width="8.42578125" style="1" customWidth="1"/>
    <col min="10758" max="10758" width="7.85546875" style="1" customWidth="1"/>
    <col min="10759" max="10759" width="31.140625" style="1" customWidth="1"/>
    <col min="10760" max="10760" width="45.42578125" style="1" customWidth="1"/>
    <col min="10761" max="10761" width="15.7109375" style="1" customWidth="1"/>
    <col min="10762" max="10762" width="0" style="1" hidden="1" customWidth="1"/>
    <col min="10763" max="10763" width="13.42578125" style="1" customWidth="1"/>
    <col min="10764" max="11012" width="8.85546875" style="1"/>
    <col min="11013" max="11013" width="8.42578125" style="1" customWidth="1"/>
    <col min="11014" max="11014" width="7.85546875" style="1" customWidth="1"/>
    <col min="11015" max="11015" width="31.140625" style="1" customWidth="1"/>
    <col min="11016" max="11016" width="45.42578125" style="1" customWidth="1"/>
    <col min="11017" max="11017" width="15.7109375" style="1" customWidth="1"/>
    <col min="11018" max="11018" width="0" style="1" hidden="1" customWidth="1"/>
    <col min="11019" max="11019" width="13.42578125" style="1" customWidth="1"/>
    <col min="11020" max="11268" width="8.85546875" style="1"/>
    <col min="11269" max="11269" width="8.42578125" style="1" customWidth="1"/>
    <col min="11270" max="11270" width="7.85546875" style="1" customWidth="1"/>
    <col min="11271" max="11271" width="31.140625" style="1" customWidth="1"/>
    <col min="11272" max="11272" width="45.42578125" style="1" customWidth="1"/>
    <col min="11273" max="11273" width="15.7109375" style="1" customWidth="1"/>
    <col min="11274" max="11274" width="0" style="1" hidden="1" customWidth="1"/>
    <col min="11275" max="11275" width="13.42578125" style="1" customWidth="1"/>
    <col min="11276" max="11524" width="8.85546875" style="1"/>
    <col min="11525" max="11525" width="8.42578125" style="1" customWidth="1"/>
    <col min="11526" max="11526" width="7.85546875" style="1" customWidth="1"/>
    <col min="11527" max="11527" width="31.140625" style="1" customWidth="1"/>
    <col min="11528" max="11528" width="45.42578125" style="1" customWidth="1"/>
    <col min="11529" max="11529" width="15.7109375" style="1" customWidth="1"/>
    <col min="11530" max="11530" width="0" style="1" hidden="1" customWidth="1"/>
    <col min="11531" max="11531" width="13.42578125" style="1" customWidth="1"/>
    <col min="11532" max="11780" width="8.85546875" style="1"/>
    <col min="11781" max="11781" width="8.42578125" style="1" customWidth="1"/>
    <col min="11782" max="11782" width="7.85546875" style="1" customWidth="1"/>
    <col min="11783" max="11783" width="31.140625" style="1" customWidth="1"/>
    <col min="11784" max="11784" width="45.42578125" style="1" customWidth="1"/>
    <col min="11785" max="11785" width="15.7109375" style="1" customWidth="1"/>
    <col min="11786" max="11786" width="0" style="1" hidden="1" customWidth="1"/>
    <col min="11787" max="11787" width="13.42578125" style="1" customWidth="1"/>
    <col min="11788" max="12036" width="8.85546875" style="1"/>
    <col min="12037" max="12037" width="8.42578125" style="1" customWidth="1"/>
    <col min="12038" max="12038" width="7.85546875" style="1" customWidth="1"/>
    <col min="12039" max="12039" width="31.140625" style="1" customWidth="1"/>
    <col min="12040" max="12040" width="45.42578125" style="1" customWidth="1"/>
    <col min="12041" max="12041" width="15.7109375" style="1" customWidth="1"/>
    <col min="12042" max="12042" width="0" style="1" hidden="1" customWidth="1"/>
    <col min="12043" max="12043" width="13.42578125" style="1" customWidth="1"/>
    <col min="12044" max="12292" width="8.85546875" style="1"/>
    <col min="12293" max="12293" width="8.42578125" style="1" customWidth="1"/>
    <col min="12294" max="12294" width="7.85546875" style="1" customWidth="1"/>
    <col min="12295" max="12295" width="31.140625" style="1" customWidth="1"/>
    <col min="12296" max="12296" width="45.42578125" style="1" customWidth="1"/>
    <col min="12297" max="12297" width="15.7109375" style="1" customWidth="1"/>
    <col min="12298" max="12298" width="0" style="1" hidden="1" customWidth="1"/>
    <col min="12299" max="12299" width="13.42578125" style="1" customWidth="1"/>
    <col min="12300" max="12548" width="8.85546875" style="1"/>
    <col min="12549" max="12549" width="8.42578125" style="1" customWidth="1"/>
    <col min="12550" max="12550" width="7.85546875" style="1" customWidth="1"/>
    <col min="12551" max="12551" width="31.140625" style="1" customWidth="1"/>
    <col min="12552" max="12552" width="45.42578125" style="1" customWidth="1"/>
    <col min="12553" max="12553" width="15.7109375" style="1" customWidth="1"/>
    <col min="12554" max="12554" width="0" style="1" hidden="1" customWidth="1"/>
    <col min="12555" max="12555" width="13.42578125" style="1" customWidth="1"/>
    <col min="12556" max="12804" width="8.85546875" style="1"/>
    <col min="12805" max="12805" width="8.42578125" style="1" customWidth="1"/>
    <col min="12806" max="12806" width="7.85546875" style="1" customWidth="1"/>
    <col min="12807" max="12807" width="31.140625" style="1" customWidth="1"/>
    <col min="12808" max="12808" width="45.42578125" style="1" customWidth="1"/>
    <col min="12809" max="12809" width="15.7109375" style="1" customWidth="1"/>
    <col min="12810" max="12810" width="0" style="1" hidden="1" customWidth="1"/>
    <col min="12811" max="12811" width="13.42578125" style="1" customWidth="1"/>
    <col min="12812" max="13060" width="8.85546875" style="1"/>
    <col min="13061" max="13061" width="8.42578125" style="1" customWidth="1"/>
    <col min="13062" max="13062" width="7.85546875" style="1" customWidth="1"/>
    <col min="13063" max="13063" width="31.140625" style="1" customWidth="1"/>
    <col min="13064" max="13064" width="45.42578125" style="1" customWidth="1"/>
    <col min="13065" max="13065" width="15.7109375" style="1" customWidth="1"/>
    <col min="13066" max="13066" width="0" style="1" hidden="1" customWidth="1"/>
    <col min="13067" max="13067" width="13.42578125" style="1" customWidth="1"/>
    <col min="13068" max="13316" width="8.85546875" style="1"/>
    <col min="13317" max="13317" width="8.42578125" style="1" customWidth="1"/>
    <col min="13318" max="13318" width="7.85546875" style="1" customWidth="1"/>
    <col min="13319" max="13319" width="31.140625" style="1" customWidth="1"/>
    <col min="13320" max="13320" width="45.42578125" style="1" customWidth="1"/>
    <col min="13321" max="13321" width="15.7109375" style="1" customWidth="1"/>
    <col min="13322" max="13322" width="0" style="1" hidden="1" customWidth="1"/>
    <col min="13323" max="13323" width="13.42578125" style="1" customWidth="1"/>
    <col min="13324" max="13572" width="8.85546875" style="1"/>
    <col min="13573" max="13573" width="8.42578125" style="1" customWidth="1"/>
    <col min="13574" max="13574" width="7.85546875" style="1" customWidth="1"/>
    <col min="13575" max="13575" width="31.140625" style="1" customWidth="1"/>
    <col min="13576" max="13576" width="45.42578125" style="1" customWidth="1"/>
    <col min="13577" max="13577" width="15.7109375" style="1" customWidth="1"/>
    <col min="13578" max="13578" width="0" style="1" hidden="1" customWidth="1"/>
    <col min="13579" max="13579" width="13.42578125" style="1" customWidth="1"/>
    <col min="13580" max="13828" width="8.85546875" style="1"/>
    <col min="13829" max="13829" width="8.42578125" style="1" customWidth="1"/>
    <col min="13830" max="13830" width="7.85546875" style="1" customWidth="1"/>
    <col min="13831" max="13831" width="31.140625" style="1" customWidth="1"/>
    <col min="13832" max="13832" width="45.42578125" style="1" customWidth="1"/>
    <col min="13833" max="13833" width="15.7109375" style="1" customWidth="1"/>
    <col min="13834" max="13834" width="0" style="1" hidden="1" customWidth="1"/>
    <col min="13835" max="13835" width="13.42578125" style="1" customWidth="1"/>
    <col min="13836" max="14084" width="8.85546875" style="1"/>
    <col min="14085" max="14085" width="8.42578125" style="1" customWidth="1"/>
    <col min="14086" max="14086" width="7.85546875" style="1" customWidth="1"/>
    <col min="14087" max="14087" width="31.140625" style="1" customWidth="1"/>
    <col min="14088" max="14088" width="45.42578125" style="1" customWidth="1"/>
    <col min="14089" max="14089" width="15.7109375" style="1" customWidth="1"/>
    <col min="14090" max="14090" width="0" style="1" hidden="1" customWidth="1"/>
    <col min="14091" max="14091" width="13.42578125" style="1" customWidth="1"/>
    <col min="14092" max="14340" width="8.85546875" style="1"/>
    <col min="14341" max="14341" width="8.42578125" style="1" customWidth="1"/>
    <col min="14342" max="14342" width="7.85546875" style="1" customWidth="1"/>
    <col min="14343" max="14343" width="31.140625" style="1" customWidth="1"/>
    <col min="14344" max="14344" width="45.42578125" style="1" customWidth="1"/>
    <col min="14345" max="14345" width="15.7109375" style="1" customWidth="1"/>
    <col min="14346" max="14346" width="0" style="1" hidden="1" customWidth="1"/>
    <col min="14347" max="14347" width="13.42578125" style="1" customWidth="1"/>
    <col min="14348" max="14596" width="8.85546875" style="1"/>
    <col min="14597" max="14597" width="8.42578125" style="1" customWidth="1"/>
    <col min="14598" max="14598" width="7.85546875" style="1" customWidth="1"/>
    <col min="14599" max="14599" width="31.140625" style="1" customWidth="1"/>
    <col min="14600" max="14600" width="45.42578125" style="1" customWidth="1"/>
    <col min="14601" max="14601" width="15.7109375" style="1" customWidth="1"/>
    <col min="14602" max="14602" width="0" style="1" hidden="1" customWidth="1"/>
    <col min="14603" max="14603" width="13.42578125" style="1" customWidth="1"/>
    <col min="14604" max="14852" width="8.85546875" style="1"/>
    <col min="14853" max="14853" width="8.42578125" style="1" customWidth="1"/>
    <col min="14854" max="14854" width="7.85546875" style="1" customWidth="1"/>
    <col min="14855" max="14855" width="31.140625" style="1" customWidth="1"/>
    <col min="14856" max="14856" width="45.42578125" style="1" customWidth="1"/>
    <col min="14857" max="14857" width="15.7109375" style="1" customWidth="1"/>
    <col min="14858" max="14858" width="0" style="1" hidden="1" customWidth="1"/>
    <col min="14859" max="14859" width="13.42578125" style="1" customWidth="1"/>
    <col min="14860" max="15108" width="8.85546875" style="1"/>
    <col min="15109" max="15109" width="8.42578125" style="1" customWidth="1"/>
    <col min="15110" max="15110" width="7.85546875" style="1" customWidth="1"/>
    <col min="15111" max="15111" width="31.140625" style="1" customWidth="1"/>
    <col min="15112" max="15112" width="45.42578125" style="1" customWidth="1"/>
    <col min="15113" max="15113" width="15.7109375" style="1" customWidth="1"/>
    <col min="15114" max="15114" width="0" style="1" hidden="1" customWidth="1"/>
    <col min="15115" max="15115" width="13.42578125" style="1" customWidth="1"/>
    <col min="15116" max="15364" width="8.85546875" style="1"/>
    <col min="15365" max="15365" width="8.42578125" style="1" customWidth="1"/>
    <col min="15366" max="15366" width="7.85546875" style="1" customWidth="1"/>
    <col min="15367" max="15367" width="31.140625" style="1" customWidth="1"/>
    <col min="15368" max="15368" width="45.42578125" style="1" customWidth="1"/>
    <col min="15369" max="15369" width="15.7109375" style="1" customWidth="1"/>
    <col min="15370" max="15370" width="0" style="1" hidden="1" customWidth="1"/>
    <col min="15371" max="15371" width="13.42578125" style="1" customWidth="1"/>
    <col min="15372" max="15620" width="8.85546875" style="1"/>
    <col min="15621" max="15621" width="8.42578125" style="1" customWidth="1"/>
    <col min="15622" max="15622" width="7.85546875" style="1" customWidth="1"/>
    <col min="15623" max="15623" width="31.140625" style="1" customWidth="1"/>
    <col min="15624" max="15624" width="45.42578125" style="1" customWidth="1"/>
    <col min="15625" max="15625" width="15.7109375" style="1" customWidth="1"/>
    <col min="15626" max="15626" width="0" style="1" hidden="1" customWidth="1"/>
    <col min="15627" max="15627" width="13.42578125" style="1" customWidth="1"/>
    <col min="15628" max="15876" width="8.85546875" style="1"/>
    <col min="15877" max="15877" width="8.42578125" style="1" customWidth="1"/>
    <col min="15878" max="15878" width="7.85546875" style="1" customWidth="1"/>
    <col min="15879" max="15879" width="31.140625" style="1" customWidth="1"/>
    <col min="15880" max="15880" width="45.42578125" style="1" customWidth="1"/>
    <col min="15881" max="15881" width="15.7109375" style="1" customWidth="1"/>
    <col min="15882" max="15882" width="0" style="1" hidden="1" customWidth="1"/>
    <col min="15883" max="15883" width="13.42578125" style="1" customWidth="1"/>
    <col min="15884" max="16132" width="8.85546875" style="1"/>
    <col min="16133" max="16133" width="8.42578125" style="1" customWidth="1"/>
    <col min="16134" max="16134" width="7.85546875" style="1" customWidth="1"/>
    <col min="16135" max="16135" width="31.140625" style="1" customWidth="1"/>
    <col min="16136" max="16136" width="45.42578125" style="1" customWidth="1"/>
    <col min="16137" max="16137" width="15.7109375" style="1" customWidth="1"/>
    <col min="16138" max="16138" width="0" style="1" hidden="1" customWidth="1"/>
    <col min="16139" max="16139" width="13.42578125" style="1" customWidth="1"/>
    <col min="16140" max="16384" width="8.85546875" style="1"/>
  </cols>
  <sheetData>
    <row r="1" spans="1:12" ht="125.1" customHeight="1" x14ac:dyDescent="0.2"/>
    <row r="2" spans="1:12" ht="27.95" customHeight="1" x14ac:dyDescent="0.2">
      <c r="A2" s="176" t="s">
        <v>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2" ht="39.950000000000003" customHeight="1" x14ac:dyDescent="0.2">
      <c r="A3" s="176" t="s">
        <v>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21.75" customHeight="1" x14ac:dyDescent="0.2">
      <c r="A4" s="178" t="s">
        <v>2</v>
      </c>
      <c r="B4" s="178"/>
      <c r="C4" s="84"/>
      <c r="D4" s="84"/>
      <c r="E4" s="84"/>
      <c r="F4" s="84"/>
      <c r="G4" s="84"/>
      <c r="H4" s="84"/>
      <c r="I4" s="84"/>
      <c r="J4" s="84"/>
      <c r="K4" s="84"/>
    </row>
    <row r="5" spans="1:12" ht="21.75" customHeight="1" x14ac:dyDescent="0.2">
      <c r="A5" s="179" t="s">
        <v>3</v>
      </c>
      <c r="B5" s="179" t="s">
        <v>4</v>
      </c>
      <c r="C5" s="182" t="s">
        <v>5</v>
      </c>
      <c r="D5" s="174" t="s">
        <v>6</v>
      </c>
      <c r="E5" s="182" t="s">
        <v>7</v>
      </c>
      <c r="F5" s="170" t="s">
        <v>8</v>
      </c>
      <c r="G5" s="186"/>
      <c r="H5" s="171"/>
      <c r="I5" s="2"/>
      <c r="J5" s="170" t="s">
        <v>9</v>
      </c>
      <c r="K5" s="171"/>
      <c r="L5" s="172" t="s">
        <v>10</v>
      </c>
    </row>
    <row r="6" spans="1:12" ht="15" customHeight="1" x14ac:dyDescent="0.2">
      <c r="A6" s="180"/>
      <c r="B6" s="180"/>
      <c r="C6" s="183"/>
      <c r="D6" s="185"/>
      <c r="E6" s="183"/>
      <c r="F6" s="172" t="s">
        <v>11</v>
      </c>
      <c r="G6" s="174" t="s">
        <v>12</v>
      </c>
      <c r="H6" s="174" t="s">
        <v>13</v>
      </c>
      <c r="I6" s="174" t="s">
        <v>14</v>
      </c>
      <c r="J6" s="174" t="s">
        <v>15</v>
      </c>
      <c r="K6" s="174" t="s">
        <v>16</v>
      </c>
      <c r="L6" s="172"/>
    </row>
    <row r="7" spans="1:12" ht="89.1" customHeight="1" x14ac:dyDescent="0.2">
      <c r="A7" s="181"/>
      <c r="B7" s="181"/>
      <c r="C7" s="184"/>
      <c r="D7" s="175"/>
      <c r="E7" s="184"/>
      <c r="F7" s="172"/>
      <c r="G7" s="175"/>
      <c r="H7" s="175"/>
      <c r="I7" s="175"/>
      <c r="J7" s="175"/>
      <c r="K7" s="175"/>
      <c r="L7" s="173"/>
    </row>
    <row r="8" spans="1:12" ht="38.25" x14ac:dyDescent="0.2">
      <c r="A8" s="163" t="s">
        <v>17</v>
      </c>
      <c r="B8" s="153">
        <v>0.35</v>
      </c>
      <c r="C8" s="116" t="s">
        <v>18</v>
      </c>
      <c r="D8" s="168">
        <v>0.4</v>
      </c>
      <c r="E8" s="4" t="s">
        <v>19</v>
      </c>
      <c r="F8" s="5"/>
      <c r="G8" s="140" t="s">
        <v>20</v>
      </c>
      <c r="H8" s="110">
        <v>50</v>
      </c>
      <c r="I8" s="7"/>
      <c r="J8" s="8"/>
      <c r="K8" s="139">
        <f>IF(SUM((F9*J9)+(F10*J10))&gt;H8,H8,SUM((F9*J9)+(F10*J10)))</f>
        <v>0</v>
      </c>
      <c r="L8" s="9"/>
    </row>
    <row r="9" spans="1:12" ht="51" x14ac:dyDescent="0.2">
      <c r="A9" s="164"/>
      <c r="B9" s="166"/>
      <c r="C9" s="116"/>
      <c r="D9" s="155"/>
      <c r="E9" s="10" t="s">
        <v>21</v>
      </c>
      <c r="F9" s="11">
        <v>5</v>
      </c>
      <c r="G9" s="128"/>
      <c r="H9" s="129"/>
      <c r="I9" s="7"/>
      <c r="J9" s="76"/>
      <c r="K9" s="120"/>
      <c r="L9" s="13"/>
    </row>
    <row r="10" spans="1:12" ht="51" x14ac:dyDescent="0.2">
      <c r="A10" s="164"/>
      <c r="B10" s="166"/>
      <c r="C10" s="116"/>
      <c r="D10" s="155"/>
      <c r="E10" s="10" t="s">
        <v>22</v>
      </c>
      <c r="F10" s="11">
        <v>10</v>
      </c>
      <c r="G10" s="128"/>
      <c r="H10" s="130"/>
      <c r="I10" s="7"/>
      <c r="J10" s="76"/>
      <c r="K10" s="120"/>
      <c r="L10" s="13"/>
    </row>
    <row r="11" spans="1:12" ht="38.25" x14ac:dyDescent="0.2">
      <c r="A11" s="164"/>
      <c r="B11" s="166"/>
      <c r="C11" s="116"/>
      <c r="D11" s="155"/>
      <c r="E11" s="14" t="s">
        <v>23</v>
      </c>
      <c r="F11" s="15">
        <v>1</v>
      </c>
      <c r="G11" s="3" t="s">
        <v>24</v>
      </c>
      <c r="H11" s="3">
        <v>50</v>
      </c>
      <c r="I11" s="7"/>
      <c r="J11" s="77"/>
      <c r="K11" s="16">
        <f>IF(F11*J11&gt;H11,H11,F11*J11)</f>
        <v>0</v>
      </c>
      <c r="L11" s="13"/>
    </row>
    <row r="12" spans="1:12" ht="33" customHeight="1" x14ac:dyDescent="0.2">
      <c r="A12" s="164"/>
      <c r="B12" s="166"/>
      <c r="C12" s="122" t="s">
        <v>25</v>
      </c>
      <c r="D12" s="123"/>
      <c r="E12" s="123"/>
      <c r="F12" s="123"/>
      <c r="G12" s="123"/>
      <c r="H12" s="123"/>
      <c r="I12" s="123"/>
      <c r="J12" s="123"/>
      <c r="K12" s="124"/>
      <c r="L12" s="13"/>
    </row>
    <row r="13" spans="1:12" ht="96" customHeight="1" x14ac:dyDescent="0.2">
      <c r="A13" s="164"/>
      <c r="B13" s="166"/>
      <c r="C13" s="157" t="s">
        <v>26</v>
      </c>
      <c r="D13" s="153">
        <v>0.2</v>
      </c>
      <c r="E13" s="17" t="s">
        <v>27</v>
      </c>
      <c r="F13" s="15">
        <v>10</v>
      </c>
      <c r="G13" s="15" t="s">
        <v>28</v>
      </c>
      <c r="H13" s="15">
        <v>70</v>
      </c>
      <c r="I13" s="18"/>
      <c r="J13" s="76"/>
      <c r="K13" s="19">
        <f>IF(F13*J13&gt;H13,H13,F13*J13)</f>
        <v>0</v>
      </c>
      <c r="L13" s="13"/>
    </row>
    <row r="14" spans="1:12" ht="126" customHeight="1" x14ac:dyDescent="0.2">
      <c r="A14" s="164"/>
      <c r="B14" s="166"/>
      <c r="C14" s="158"/>
      <c r="D14" s="158"/>
      <c r="E14" s="20" t="s">
        <v>29</v>
      </c>
      <c r="F14" s="15">
        <v>5</v>
      </c>
      <c r="G14" s="15" t="s">
        <v>30</v>
      </c>
      <c r="H14" s="15">
        <v>30</v>
      </c>
      <c r="I14" s="3"/>
      <c r="J14" s="76"/>
      <c r="K14" s="19">
        <f>IF(F14*J14&gt;H14,H14,F14*J14)</f>
        <v>0</v>
      </c>
      <c r="L14" s="13"/>
    </row>
    <row r="15" spans="1:12" ht="57" customHeight="1" x14ac:dyDescent="0.2">
      <c r="A15" s="164"/>
      <c r="B15" s="166"/>
      <c r="C15" s="94" t="s">
        <v>31</v>
      </c>
      <c r="D15" s="159">
        <v>0.25</v>
      </c>
      <c r="E15" s="21" t="s">
        <v>32</v>
      </c>
      <c r="F15" s="15">
        <v>10</v>
      </c>
      <c r="G15" s="160" t="s">
        <v>33</v>
      </c>
      <c r="H15" s="116">
        <v>100</v>
      </c>
      <c r="I15" s="22"/>
      <c r="J15" s="81"/>
      <c r="K15" s="148">
        <f>IF(SUM((J15+J16+J17+J18))&gt;100,100,SUM((J15+J16+J17+J18)))</f>
        <v>0</v>
      </c>
      <c r="L15" s="13"/>
    </row>
    <row r="16" spans="1:12" ht="63" customHeight="1" x14ac:dyDescent="0.2">
      <c r="A16" s="164"/>
      <c r="B16" s="166"/>
      <c r="C16" s="94"/>
      <c r="D16" s="159"/>
      <c r="E16" s="21" t="s">
        <v>34</v>
      </c>
      <c r="F16" s="15">
        <v>20</v>
      </c>
      <c r="G16" s="161"/>
      <c r="H16" s="116"/>
      <c r="I16" s="22"/>
      <c r="J16" s="81"/>
      <c r="K16" s="149"/>
      <c r="L16" s="13"/>
    </row>
    <row r="17" spans="1:16" ht="48.75" customHeight="1" x14ac:dyDescent="0.2">
      <c r="A17" s="164"/>
      <c r="B17" s="166"/>
      <c r="C17" s="94"/>
      <c r="D17" s="159"/>
      <c r="E17" s="21" t="s">
        <v>35</v>
      </c>
      <c r="F17" s="15">
        <v>40</v>
      </c>
      <c r="G17" s="161"/>
      <c r="H17" s="116"/>
      <c r="I17" s="22"/>
      <c r="J17" s="81"/>
      <c r="K17" s="149"/>
      <c r="L17" s="13"/>
    </row>
    <row r="18" spans="1:16" ht="75.75" customHeight="1" x14ac:dyDescent="0.2">
      <c r="A18" s="164"/>
      <c r="B18" s="166"/>
      <c r="C18" s="94"/>
      <c r="D18" s="159"/>
      <c r="E18" s="21" t="s">
        <v>36</v>
      </c>
      <c r="F18" s="15">
        <v>30</v>
      </c>
      <c r="G18" s="162"/>
      <c r="H18" s="116"/>
      <c r="I18" s="22"/>
      <c r="J18" s="81"/>
      <c r="K18" s="150"/>
      <c r="L18" s="13"/>
    </row>
    <row r="19" spans="1:16" ht="39" customHeight="1" x14ac:dyDescent="0.2">
      <c r="A19" s="164"/>
      <c r="B19" s="166"/>
      <c r="C19" s="122" t="s">
        <v>37</v>
      </c>
      <c r="D19" s="123"/>
      <c r="E19" s="123"/>
      <c r="F19" s="123"/>
      <c r="G19" s="123"/>
      <c r="H19" s="123"/>
      <c r="I19" s="123"/>
      <c r="J19" s="123"/>
      <c r="K19" s="124"/>
      <c r="L19" s="13"/>
    </row>
    <row r="20" spans="1:16" ht="96.75" customHeight="1" x14ac:dyDescent="0.2">
      <c r="A20" s="164"/>
      <c r="B20" s="166"/>
      <c r="C20" s="110" t="s">
        <v>38</v>
      </c>
      <c r="D20" s="131">
        <v>0.15</v>
      </c>
      <c r="E20" s="23" t="s">
        <v>39</v>
      </c>
      <c r="F20" s="3">
        <v>10</v>
      </c>
      <c r="G20" s="3" t="s">
        <v>40</v>
      </c>
      <c r="H20" s="3">
        <v>30</v>
      </c>
      <c r="I20" s="18"/>
      <c r="J20" s="78"/>
      <c r="K20" s="16">
        <f t="shared" ref="K20:K23" si="0">IF(F20*J20&gt;H20,H20,F20*J20)</f>
        <v>0</v>
      </c>
      <c r="L20" s="13"/>
    </row>
    <row r="21" spans="1:16" ht="69.75" customHeight="1" x14ac:dyDescent="0.2">
      <c r="A21" s="164"/>
      <c r="B21" s="166"/>
      <c r="C21" s="128"/>
      <c r="D21" s="136"/>
      <c r="E21" s="24" t="s">
        <v>41</v>
      </c>
      <c r="F21" s="25">
        <v>0.5</v>
      </c>
      <c r="G21" s="15" t="s">
        <v>42</v>
      </c>
      <c r="H21" s="15">
        <v>45</v>
      </c>
      <c r="I21" s="18"/>
      <c r="J21" s="78"/>
      <c r="K21" s="16">
        <f>IF(F21*J21&gt;H21,H21,F21*J21)</f>
        <v>0</v>
      </c>
      <c r="L21" s="13"/>
    </row>
    <row r="22" spans="1:16" ht="36.75" customHeight="1" x14ac:dyDescent="0.2">
      <c r="A22" s="164"/>
      <c r="B22" s="166"/>
      <c r="C22" s="128"/>
      <c r="D22" s="136"/>
      <c r="E22" s="26" t="s">
        <v>43</v>
      </c>
      <c r="F22" s="3">
        <v>2</v>
      </c>
      <c r="G22" s="3" t="s">
        <v>44</v>
      </c>
      <c r="H22" s="3">
        <v>10</v>
      </c>
      <c r="I22" s="18"/>
      <c r="J22" s="78"/>
      <c r="K22" s="16">
        <f t="shared" si="0"/>
        <v>0</v>
      </c>
      <c r="L22" s="13"/>
    </row>
    <row r="23" spans="1:16" ht="126.75" customHeight="1" x14ac:dyDescent="0.2">
      <c r="A23" s="164"/>
      <c r="B23" s="166"/>
      <c r="C23" s="111"/>
      <c r="D23" s="169"/>
      <c r="E23" s="23" t="s">
        <v>45</v>
      </c>
      <c r="F23" s="3">
        <v>5</v>
      </c>
      <c r="G23" s="3" t="s">
        <v>46</v>
      </c>
      <c r="H23" s="15">
        <v>15</v>
      </c>
      <c r="I23" s="18"/>
      <c r="J23" s="78"/>
      <c r="K23" s="16">
        <f t="shared" si="0"/>
        <v>0</v>
      </c>
      <c r="L23" s="13"/>
    </row>
    <row r="24" spans="1:16" ht="34.5" customHeight="1" x14ac:dyDescent="0.2">
      <c r="A24" s="165"/>
      <c r="B24" s="167"/>
      <c r="C24" s="122" t="s">
        <v>37</v>
      </c>
      <c r="D24" s="123"/>
      <c r="E24" s="123"/>
      <c r="F24" s="123"/>
      <c r="G24" s="123"/>
      <c r="H24" s="123"/>
      <c r="I24" s="123"/>
      <c r="J24" s="123"/>
      <c r="K24" s="124"/>
      <c r="L24" s="13"/>
    </row>
    <row r="25" spans="1:16" x14ac:dyDescent="0.2">
      <c r="A25" s="27" t="s">
        <v>47</v>
      </c>
      <c r="B25" s="28"/>
      <c r="C25" s="95"/>
      <c r="D25" s="96"/>
      <c r="E25" s="96"/>
      <c r="F25" s="96"/>
      <c r="G25" s="96"/>
      <c r="H25" s="96"/>
      <c r="I25" s="96"/>
      <c r="J25" s="97"/>
      <c r="K25" s="29">
        <f>((SUM(K8:K11)*0.4)+(SUM(K13:K14)*0.2)+((SUM(K15)*0.25)))*0.35</f>
        <v>0</v>
      </c>
      <c r="L25" s="13"/>
    </row>
    <row r="26" spans="1:16" ht="30" customHeight="1" x14ac:dyDescent="0.2">
      <c r="A26" s="151" t="s">
        <v>48</v>
      </c>
      <c r="B26" s="153">
        <v>0.45</v>
      </c>
      <c r="C26" s="110" t="s">
        <v>49</v>
      </c>
      <c r="D26" s="131">
        <v>0.2</v>
      </c>
      <c r="E26" s="20" t="s">
        <v>50</v>
      </c>
      <c r="F26" s="30"/>
      <c r="G26" s="31"/>
      <c r="H26" s="140">
        <v>50</v>
      </c>
      <c r="I26" s="32"/>
      <c r="J26" s="33"/>
      <c r="K26" s="139">
        <f>IF(SUM((F27*J27)+(F28*J28))&gt;H26,H26,SUM((F27*J27)+(F28*J28)))</f>
        <v>0</v>
      </c>
      <c r="L26" s="13"/>
    </row>
    <row r="27" spans="1:16" ht="38.25" customHeight="1" x14ac:dyDescent="0.2">
      <c r="A27" s="125"/>
      <c r="B27" s="126"/>
      <c r="C27" s="128"/>
      <c r="D27" s="136"/>
      <c r="E27" s="20" t="s">
        <v>51</v>
      </c>
      <c r="F27" s="3">
        <v>50</v>
      </c>
      <c r="G27" s="6" t="s">
        <v>52</v>
      </c>
      <c r="H27" s="141"/>
      <c r="I27" s="34"/>
      <c r="J27" s="78"/>
      <c r="K27" s="120"/>
      <c r="L27" s="13"/>
    </row>
    <row r="28" spans="1:16" ht="38.25" customHeight="1" x14ac:dyDescent="0.2">
      <c r="A28" s="125"/>
      <c r="B28" s="126"/>
      <c r="C28" s="128"/>
      <c r="D28" s="136"/>
      <c r="E28" s="20" t="s">
        <v>53</v>
      </c>
      <c r="F28" s="3">
        <v>10</v>
      </c>
      <c r="G28" s="6" t="s">
        <v>52</v>
      </c>
      <c r="H28" s="142"/>
      <c r="I28" s="34"/>
      <c r="J28" s="78"/>
      <c r="K28" s="121"/>
      <c r="L28" s="13"/>
    </row>
    <row r="29" spans="1:16" ht="36" customHeight="1" x14ac:dyDescent="0.2">
      <c r="A29" s="125"/>
      <c r="B29" s="126"/>
      <c r="C29" s="128"/>
      <c r="D29" s="128"/>
      <c r="E29" s="35" t="s">
        <v>54</v>
      </c>
      <c r="F29" s="3">
        <v>35</v>
      </c>
      <c r="G29" s="6" t="s">
        <v>52</v>
      </c>
      <c r="H29" s="140">
        <v>50</v>
      </c>
      <c r="I29" s="34"/>
      <c r="J29" s="78"/>
      <c r="K29" s="119">
        <f>IF(SUM((F29*J29)+(F30*J30)+(J32*F32)+(J31*F31))&gt;H29,H29,SUM(F29*J29)+(F30*J30)+(J32*F32)+(J31*F31))</f>
        <v>0</v>
      </c>
      <c r="L29" s="13"/>
    </row>
    <row r="30" spans="1:16" ht="36" customHeight="1" x14ac:dyDescent="0.2">
      <c r="A30" s="125"/>
      <c r="B30" s="126"/>
      <c r="C30" s="128"/>
      <c r="D30" s="128"/>
      <c r="E30" s="35" t="s">
        <v>55</v>
      </c>
      <c r="F30" s="3">
        <v>20</v>
      </c>
      <c r="G30" s="6" t="s">
        <v>52</v>
      </c>
      <c r="H30" s="141"/>
      <c r="I30" s="34"/>
      <c r="J30" s="78"/>
      <c r="K30" s="119"/>
      <c r="L30" s="13"/>
    </row>
    <row r="31" spans="1:16" ht="44.45" customHeight="1" x14ac:dyDescent="0.2">
      <c r="A31" s="125"/>
      <c r="B31" s="126"/>
      <c r="C31" s="128"/>
      <c r="D31" s="128"/>
      <c r="E31" s="35" t="s">
        <v>56</v>
      </c>
      <c r="F31" s="3">
        <v>15</v>
      </c>
      <c r="G31" s="6" t="s">
        <v>52</v>
      </c>
      <c r="H31" s="141"/>
      <c r="I31" s="34"/>
      <c r="J31" s="78"/>
      <c r="K31" s="119"/>
      <c r="L31" s="13"/>
      <c r="P31" s="36"/>
    </row>
    <row r="32" spans="1:16" ht="28.9" customHeight="1" x14ac:dyDescent="0.2">
      <c r="A32" s="125"/>
      <c r="B32" s="126"/>
      <c r="C32" s="128"/>
      <c r="D32" s="128"/>
      <c r="E32" s="35" t="s">
        <v>57</v>
      </c>
      <c r="F32" s="3">
        <v>15</v>
      </c>
      <c r="G32" s="6" t="s">
        <v>52</v>
      </c>
      <c r="H32" s="141"/>
      <c r="I32" s="34"/>
      <c r="J32" s="78"/>
      <c r="K32" s="119"/>
      <c r="L32" s="13"/>
    </row>
    <row r="33" spans="1:12" ht="33.75" customHeight="1" x14ac:dyDescent="0.2">
      <c r="A33" s="125"/>
      <c r="B33" s="126"/>
      <c r="C33" s="122" t="s">
        <v>25</v>
      </c>
      <c r="D33" s="123"/>
      <c r="E33" s="123"/>
      <c r="F33" s="123"/>
      <c r="G33" s="123"/>
      <c r="H33" s="123"/>
      <c r="I33" s="123"/>
      <c r="J33" s="123"/>
      <c r="K33" s="124"/>
      <c r="L33" s="13"/>
    </row>
    <row r="34" spans="1:12" ht="52.5" customHeight="1" x14ac:dyDescent="0.2">
      <c r="A34" s="125"/>
      <c r="B34" s="126"/>
      <c r="C34" s="145" t="s">
        <v>58</v>
      </c>
      <c r="D34" s="117">
        <v>0.4</v>
      </c>
      <c r="E34" s="37" t="s">
        <v>59</v>
      </c>
      <c r="F34" s="38"/>
      <c r="G34" s="38"/>
      <c r="H34" s="94">
        <v>70</v>
      </c>
      <c r="I34" s="39"/>
      <c r="J34" s="40"/>
      <c r="K34" s="148">
        <f>IF(SUM((F35*J35)+(F36*J36)+(F37*J37)+(F38*J38))&gt;H34,H34,SUM((F35*J35)+(F36*J36)+(F37*J37)+(F38*J38)))</f>
        <v>0</v>
      </c>
      <c r="L34" s="13"/>
    </row>
    <row r="35" spans="1:12" ht="33.75" customHeight="1" x14ac:dyDescent="0.2">
      <c r="A35" s="125"/>
      <c r="B35" s="126"/>
      <c r="C35" s="146"/>
      <c r="D35" s="117"/>
      <c r="E35" s="37" t="s">
        <v>60</v>
      </c>
      <c r="F35" s="15">
        <v>8</v>
      </c>
      <c r="G35" s="41" t="s">
        <v>61</v>
      </c>
      <c r="H35" s="94"/>
      <c r="I35" s="42"/>
      <c r="J35" s="79"/>
      <c r="K35" s="149"/>
      <c r="L35" s="13"/>
    </row>
    <row r="36" spans="1:12" ht="33.75" customHeight="1" x14ac:dyDescent="0.2">
      <c r="A36" s="125"/>
      <c r="B36" s="126"/>
      <c r="C36" s="146"/>
      <c r="D36" s="117"/>
      <c r="E36" s="37" t="s">
        <v>62</v>
      </c>
      <c r="F36" s="15">
        <v>4</v>
      </c>
      <c r="G36" s="41" t="s">
        <v>61</v>
      </c>
      <c r="H36" s="94"/>
      <c r="I36" s="42"/>
      <c r="J36" s="79"/>
      <c r="K36" s="149"/>
      <c r="L36" s="13"/>
    </row>
    <row r="37" spans="1:12" ht="33.75" customHeight="1" x14ac:dyDescent="0.2">
      <c r="A37" s="125"/>
      <c r="B37" s="126"/>
      <c r="C37" s="146"/>
      <c r="D37" s="117"/>
      <c r="E37" s="37" t="s">
        <v>63</v>
      </c>
      <c r="F37" s="15">
        <v>4</v>
      </c>
      <c r="G37" s="41" t="s">
        <v>61</v>
      </c>
      <c r="H37" s="94"/>
      <c r="I37" s="42"/>
      <c r="J37" s="79"/>
      <c r="K37" s="149"/>
      <c r="L37" s="13"/>
    </row>
    <row r="38" spans="1:12" ht="25.5" x14ac:dyDescent="0.2">
      <c r="A38" s="125"/>
      <c r="B38" s="126"/>
      <c r="C38" s="146"/>
      <c r="D38" s="117"/>
      <c r="E38" s="43" t="s">
        <v>64</v>
      </c>
      <c r="F38" s="15">
        <v>2</v>
      </c>
      <c r="G38" s="41" t="s">
        <v>61</v>
      </c>
      <c r="H38" s="94"/>
      <c r="I38" s="44"/>
      <c r="J38" s="76"/>
      <c r="K38" s="150"/>
      <c r="L38" s="13"/>
    </row>
    <row r="39" spans="1:12" ht="83.25" customHeight="1" x14ac:dyDescent="0.2">
      <c r="A39" s="125"/>
      <c r="B39" s="126"/>
      <c r="C39" s="146"/>
      <c r="D39" s="117"/>
      <c r="E39" s="43" t="s">
        <v>65</v>
      </c>
      <c r="F39" s="15">
        <v>1.5</v>
      </c>
      <c r="G39" s="15" t="s">
        <v>61</v>
      </c>
      <c r="H39" s="106">
        <v>10</v>
      </c>
      <c r="I39" s="3"/>
      <c r="J39" s="76"/>
      <c r="K39" s="148">
        <f>IF(SUM((F39*J39)+(F40*J40))&gt;H39,H39,SUM((F39*J39)+(F40*J40)))</f>
        <v>0</v>
      </c>
      <c r="L39" s="13"/>
    </row>
    <row r="40" spans="1:12" ht="85.5" customHeight="1" x14ac:dyDescent="0.2">
      <c r="A40" s="125"/>
      <c r="B40" s="126"/>
      <c r="C40" s="146"/>
      <c r="D40" s="117"/>
      <c r="E40" s="43" t="s">
        <v>66</v>
      </c>
      <c r="F40" s="15">
        <v>0.5</v>
      </c>
      <c r="G40" s="15" t="s">
        <v>61</v>
      </c>
      <c r="H40" s="108"/>
      <c r="I40" s="3"/>
      <c r="J40" s="76"/>
      <c r="K40" s="150"/>
      <c r="L40" s="13"/>
    </row>
    <row r="41" spans="1:12" ht="100.5" customHeight="1" x14ac:dyDescent="0.2">
      <c r="A41" s="125"/>
      <c r="B41" s="126"/>
      <c r="C41" s="146"/>
      <c r="D41" s="117"/>
      <c r="E41" s="43" t="s">
        <v>67</v>
      </c>
      <c r="F41" s="15">
        <v>3</v>
      </c>
      <c r="G41" s="15" t="s">
        <v>68</v>
      </c>
      <c r="H41" s="15">
        <v>15</v>
      </c>
      <c r="I41" s="3"/>
      <c r="J41" s="76"/>
      <c r="K41" s="12">
        <f>IF(F41*J41&gt;H41,H41,F41*J41)</f>
        <v>0</v>
      </c>
      <c r="L41" s="13"/>
    </row>
    <row r="42" spans="1:12" ht="90.6" customHeight="1" x14ac:dyDescent="0.2">
      <c r="A42" s="125"/>
      <c r="B42" s="126"/>
      <c r="C42" s="147"/>
      <c r="D42" s="117"/>
      <c r="E42" s="46" t="s">
        <v>69</v>
      </c>
      <c r="F42" s="45">
        <v>0.5</v>
      </c>
      <c r="G42" s="45" t="s">
        <v>70</v>
      </c>
      <c r="H42" s="45">
        <v>5</v>
      </c>
      <c r="I42" s="47"/>
      <c r="J42" s="80"/>
      <c r="K42" s="19">
        <f>IF(F42*J42&gt;H42,H42,F42*J42)</f>
        <v>0</v>
      </c>
      <c r="L42" s="13"/>
    </row>
    <row r="43" spans="1:12" ht="37.5" customHeight="1" x14ac:dyDescent="0.2">
      <c r="A43" s="125"/>
      <c r="B43" s="126"/>
      <c r="C43" s="122" t="s">
        <v>25</v>
      </c>
      <c r="D43" s="123"/>
      <c r="E43" s="123"/>
      <c r="F43" s="123"/>
      <c r="G43" s="123"/>
      <c r="H43" s="123"/>
      <c r="I43" s="123"/>
      <c r="J43" s="123"/>
      <c r="K43" s="124"/>
      <c r="L43" s="13"/>
    </row>
    <row r="44" spans="1:12" ht="30" customHeight="1" x14ac:dyDescent="0.2">
      <c r="A44" s="125"/>
      <c r="B44" s="126"/>
      <c r="C44" s="94" t="s">
        <v>71</v>
      </c>
      <c r="D44" s="105">
        <v>0.25</v>
      </c>
      <c r="E44" s="48" t="s">
        <v>72</v>
      </c>
      <c r="F44" s="15">
        <v>10</v>
      </c>
      <c r="G44" s="154" t="s">
        <v>73</v>
      </c>
      <c r="H44" s="116">
        <v>100</v>
      </c>
      <c r="I44" s="49"/>
      <c r="J44" s="81"/>
      <c r="K44" s="133">
        <f>IF(SUM((F44*J44)+(F45*J45)+(F46*J46)+(F47*J47))&gt;H44,H44,SUM((F44*J44)+(F45*J45)+(F46*J46)+(F47*J47)))</f>
        <v>0</v>
      </c>
      <c r="L44" s="13"/>
    </row>
    <row r="45" spans="1:12" ht="24.75" customHeight="1" x14ac:dyDescent="0.2">
      <c r="A45" s="125"/>
      <c r="B45" s="126"/>
      <c r="C45" s="94"/>
      <c r="D45" s="105"/>
      <c r="E45" s="48" t="s">
        <v>74</v>
      </c>
      <c r="F45" s="15">
        <v>20</v>
      </c>
      <c r="G45" s="155"/>
      <c r="H45" s="116"/>
      <c r="I45" s="49"/>
      <c r="J45" s="81"/>
      <c r="K45" s="134"/>
      <c r="L45" s="13"/>
    </row>
    <row r="46" spans="1:12" ht="28.5" customHeight="1" x14ac:dyDescent="0.2">
      <c r="A46" s="125"/>
      <c r="B46" s="126"/>
      <c r="C46" s="94"/>
      <c r="D46" s="105"/>
      <c r="E46" s="48" t="s">
        <v>75</v>
      </c>
      <c r="F46" s="15">
        <v>40</v>
      </c>
      <c r="G46" s="155"/>
      <c r="H46" s="116"/>
      <c r="I46" s="49"/>
      <c r="J46" s="81"/>
      <c r="K46" s="134"/>
      <c r="L46" s="13"/>
    </row>
    <row r="47" spans="1:12" ht="35.25" customHeight="1" x14ac:dyDescent="0.2">
      <c r="A47" s="125"/>
      <c r="B47" s="126"/>
      <c r="C47" s="94"/>
      <c r="D47" s="105"/>
      <c r="E47" s="48" t="s">
        <v>76</v>
      </c>
      <c r="F47" s="15">
        <v>30</v>
      </c>
      <c r="G47" s="156"/>
      <c r="H47" s="116"/>
      <c r="I47" s="49"/>
      <c r="J47" s="81"/>
      <c r="K47" s="135"/>
      <c r="L47" s="13"/>
    </row>
    <row r="48" spans="1:12" ht="30" customHeight="1" x14ac:dyDescent="0.2">
      <c r="A48" s="125"/>
      <c r="B48" s="126"/>
      <c r="C48" s="122" t="s">
        <v>25</v>
      </c>
      <c r="D48" s="123"/>
      <c r="E48" s="123"/>
      <c r="F48" s="123"/>
      <c r="G48" s="123"/>
      <c r="H48" s="123"/>
      <c r="I48" s="123"/>
      <c r="J48" s="123"/>
      <c r="K48" s="124"/>
      <c r="L48" s="13"/>
    </row>
    <row r="49" spans="1:12" ht="42.75" customHeight="1" x14ac:dyDescent="0.2">
      <c r="A49" s="125"/>
      <c r="B49" s="126"/>
      <c r="C49" s="128" t="s">
        <v>77</v>
      </c>
      <c r="D49" s="136">
        <v>0.15</v>
      </c>
      <c r="E49" s="50" t="s">
        <v>78</v>
      </c>
      <c r="F49" s="51">
        <v>15</v>
      </c>
      <c r="G49" s="137" t="s">
        <v>79</v>
      </c>
      <c r="H49" s="138">
        <v>60</v>
      </c>
      <c r="I49" s="18"/>
      <c r="J49" s="78"/>
      <c r="K49" s="139">
        <f>IF(SUM((F49*J49)+(J50*F50)+(J51*F51))&gt;H49,H49,SUM(F49*J49)+(J50*F50)+(J51*F51))</f>
        <v>0</v>
      </c>
      <c r="L49" s="13"/>
    </row>
    <row r="50" spans="1:12" ht="57" customHeight="1" x14ac:dyDescent="0.2">
      <c r="A50" s="125"/>
      <c r="B50" s="126"/>
      <c r="C50" s="128"/>
      <c r="D50" s="128"/>
      <c r="E50" s="50" t="s">
        <v>80</v>
      </c>
      <c r="F50" s="51">
        <v>5</v>
      </c>
      <c r="G50" s="137"/>
      <c r="H50" s="138"/>
      <c r="I50" s="18"/>
      <c r="J50" s="78"/>
      <c r="K50" s="120"/>
      <c r="L50" s="13"/>
    </row>
    <row r="51" spans="1:12" ht="45" customHeight="1" x14ac:dyDescent="0.2">
      <c r="A51" s="125"/>
      <c r="B51" s="126"/>
      <c r="C51" s="128"/>
      <c r="D51" s="128"/>
      <c r="E51" s="50" t="s">
        <v>81</v>
      </c>
      <c r="F51" s="51">
        <v>0.5</v>
      </c>
      <c r="G51" s="137"/>
      <c r="H51" s="138"/>
      <c r="I51" s="18"/>
      <c r="J51" s="78"/>
      <c r="K51" s="121"/>
      <c r="L51" s="13"/>
    </row>
    <row r="52" spans="1:12" ht="39" customHeight="1" x14ac:dyDescent="0.2">
      <c r="A52" s="125"/>
      <c r="B52" s="126"/>
      <c r="C52" s="128"/>
      <c r="D52" s="128"/>
      <c r="E52" s="24" t="s">
        <v>82</v>
      </c>
      <c r="F52" s="53">
        <v>7</v>
      </c>
      <c r="G52" s="140" t="s">
        <v>83</v>
      </c>
      <c r="H52" s="143">
        <v>40</v>
      </c>
      <c r="I52" s="18"/>
      <c r="J52" s="78"/>
      <c r="K52" s="120">
        <f>IF(SUM((F52*J52)+(F53*J53)+(F54*J54)+(F55*J55))&gt;H52,H52,SUM((F52*J52)+(F53*J53)+(F54*J54)+(F55*J55)))</f>
        <v>0</v>
      </c>
      <c r="L52" s="13"/>
    </row>
    <row r="53" spans="1:12" ht="39" customHeight="1" x14ac:dyDescent="0.2">
      <c r="A53" s="125"/>
      <c r="B53" s="126"/>
      <c r="C53" s="128"/>
      <c r="D53" s="128"/>
      <c r="E53" s="24" t="s">
        <v>84</v>
      </c>
      <c r="F53" s="53">
        <v>2</v>
      </c>
      <c r="G53" s="141"/>
      <c r="H53" s="143"/>
      <c r="I53" s="18"/>
      <c r="J53" s="78"/>
      <c r="K53" s="120"/>
      <c r="L53" s="13"/>
    </row>
    <row r="54" spans="1:12" ht="39" customHeight="1" x14ac:dyDescent="0.2">
      <c r="A54" s="125"/>
      <c r="B54" s="126"/>
      <c r="C54" s="128"/>
      <c r="D54" s="128"/>
      <c r="E54" s="24" t="s">
        <v>85</v>
      </c>
      <c r="F54" s="15">
        <v>0.2</v>
      </c>
      <c r="G54" s="141"/>
      <c r="H54" s="143"/>
      <c r="I54" s="18"/>
      <c r="J54" s="78"/>
      <c r="K54" s="120"/>
      <c r="L54" s="13"/>
    </row>
    <row r="55" spans="1:12" ht="39" customHeight="1" x14ac:dyDescent="0.2">
      <c r="A55" s="125"/>
      <c r="B55" s="126"/>
      <c r="C55" s="128"/>
      <c r="D55" s="128"/>
      <c r="E55" s="24" t="s">
        <v>86</v>
      </c>
      <c r="F55" s="53">
        <v>2</v>
      </c>
      <c r="G55" s="142"/>
      <c r="H55" s="144"/>
      <c r="I55" s="18"/>
      <c r="J55" s="78"/>
      <c r="K55" s="121"/>
      <c r="L55" s="13"/>
    </row>
    <row r="56" spans="1:12" ht="33.75" customHeight="1" x14ac:dyDescent="0.2">
      <c r="A56" s="152"/>
      <c r="B56" s="127"/>
      <c r="C56" s="122" t="s">
        <v>25</v>
      </c>
      <c r="D56" s="123"/>
      <c r="E56" s="123"/>
      <c r="F56" s="123"/>
      <c r="G56" s="123"/>
      <c r="H56" s="123"/>
      <c r="I56" s="123"/>
      <c r="J56" s="123"/>
      <c r="K56" s="124"/>
      <c r="L56" s="13"/>
    </row>
    <row r="57" spans="1:12" x14ac:dyDescent="0.2">
      <c r="A57" s="27" t="s">
        <v>87</v>
      </c>
      <c r="B57" s="54"/>
      <c r="C57" s="95"/>
      <c r="D57" s="96"/>
      <c r="E57" s="96"/>
      <c r="F57" s="96"/>
      <c r="G57" s="96"/>
      <c r="H57" s="96"/>
      <c r="I57" s="96"/>
      <c r="J57" s="97"/>
      <c r="K57" s="55">
        <f>((SUM(K26:K32)*0.2)+((SUM(K34:K42)*0.4)+((SUM(K44)*0.25))+((SUM(K49:K55)*0.15)))*0.45)</f>
        <v>0</v>
      </c>
      <c r="L57" s="13"/>
    </row>
    <row r="58" spans="1:12" ht="51" x14ac:dyDescent="0.2">
      <c r="A58" s="125" t="s">
        <v>88</v>
      </c>
      <c r="B58" s="126">
        <v>0.1</v>
      </c>
      <c r="C58" s="110" t="s">
        <v>89</v>
      </c>
      <c r="D58" s="131">
        <v>0.6</v>
      </c>
      <c r="E58" s="24" t="s">
        <v>90</v>
      </c>
      <c r="F58" s="3">
        <v>45</v>
      </c>
      <c r="G58" s="116" t="s">
        <v>91</v>
      </c>
      <c r="H58" s="132">
        <v>60</v>
      </c>
      <c r="I58" s="56"/>
      <c r="J58" s="78"/>
      <c r="K58" s="119">
        <f>IF(SUM((F58*J58)+(F59*J59)+(F60*J60)+(F61*J61)+(F62*J62)+(F63*J63))&gt;H58,H58,SUM((F58*J58)+(F59*J59)+(F60*J60)+(F61*J61)+(F62*J62)+(F63*J63)))</f>
        <v>0</v>
      </c>
      <c r="L58" s="57"/>
    </row>
    <row r="59" spans="1:12" ht="45.75" customHeight="1" x14ac:dyDescent="0.2">
      <c r="A59" s="125"/>
      <c r="B59" s="126"/>
      <c r="C59" s="128"/>
      <c r="D59" s="128"/>
      <c r="E59" s="24" t="s">
        <v>92</v>
      </c>
      <c r="F59" s="3">
        <v>30</v>
      </c>
      <c r="G59" s="116"/>
      <c r="H59" s="132"/>
      <c r="I59" s="56"/>
      <c r="J59" s="78"/>
      <c r="K59" s="119"/>
      <c r="L59" s="13"/>
    </row>
    <row r="60" spans="1:12" ht="81.95" customHeight="1" x14ac:dyDescent="0.2">
      <c r="A60" s="125"/>
      <c r="B60" s="126"/>
      <c r="C60" s="129"/>
      <c r="D60" s="129"/>
      <c r="E60" s="24" t="s">
        <v>93</v>
      </c>
      <c r="F60" s="3">
        <v>20</v>
      </c>
      <c r="G60" s="116"/>
      <c r="H60" s="132"/>
      <c r="I60" s="3"/>
      <c r="J60" s="78"/>
      <c r="K60" s="119"/>
      <c r="L60" s="13"/>
    </row>
    <row r="61" spans="1:12" ht="46.5" customHeight="1" x14ac:dyDescent="0.2">
      <c r="A61" s="125"/>
      <c r="B61" s="126"/>
      <c r="C61" s="129"/>
      <c r="D61" s="129"/>
      <c r="E61" s="48" t="s">
        <v>94</v>
      </c>
      <c r="F61" s="3">
        <v>12</v>
      </c>
      <c r="G61" s="116"/>
      <c r="H61" s="132"/>
      <c r="I61" s="3"/>
      <c r="J61" s="78"/>
      <c r="K61" s="119"/>
      <c r="L61" s="57"/>
    </row>
    <row r="62" spans="1:12" ht="36.950000000000003" customHeight="1" x14ac:dyDescent="0.2">
      <c r="A62" s="125"/>
      <c r="B62" s="126"/>
      <c r="C62" s="129"/>
      <c r="D62" s="129"/>
      <c r="E62" s="23" t="s">
        <v>95</v>
      </c>
      <c r="F62" s="3">
        <v>5</v>
      </c>
      <c r="G62" s="116"/>
      <c r="H62" s="132"/>
      <c r="I62" s="3"/>
      <c r="J62" s="78"/>
      <c r="K62" s="119"/>
      <c r="L62" s="13"/>
    </row>
    <row r="63" spans="1:12" ht="36.950000000000003" customHeight="1" x14ac:dyDescent="0.2">
      <c r="A63" s="125"/>
      <c r="B63" s="126"/>
      <c r="C63" s="129"/>
      <c r="D63" s="129"/>
      <c r="E63" s="58" t="s">
        <v>96</v>
      </c>
      <c r="F63" s="3">
        <v>2</v>
      </c>
      <c r="G63" s="116"/>
      <c r="H63" s="132"/>
      <c r="I63" s="3"/>
      <c r="J63" s="78"/>
      <c r="K63" s="119"/>
      <c r="L63" s="59"/>
    </row>
    <row r="64" spans="1:12" ht="65.45" customHeight="1" x14ac:dyDescent="0.2">
      <c r="A64" s="125"/>
      <c r="B64" s="126"/>
      <c r="C64" s="129"/>
      <c r="D64" s="129"/>
      <c r="E64" s="14" t="s">
        <v>97</v>
      </c>
      <c r="F64" s="3">
        <v>3</v>
      </c>
      <c r="G64" s="110" t="s">
        <v>91</v>
      </c>
      <c r="H64" s="112">
        <v>40</v>
      </c>
      <c r="I64" s="3"/>
      <c r="J64" s="78"/>
      <c r="K64" s="114">
        <f>IF(SUM((F64*J64)+(F65*J65))&gt;H64,H64,SUM((F64*J64)+(F65*J65)))</f>
        <v>0</v>
      </c>
      <c r="L64" s="57"/>
    </row>
    <row r="65" spans="1:12" ht="85.5" customHeight="1" x14ac:dyDescent="0.2">
      <c r="A65" s="125"/>
      <c r="B65" s="126"/>
      <c r="C65" s="130"/>
      <c r="D65" s="130"/>
      <c r="E65" s="48" t="s">
        <v>98</v>
      </c>
      <c r="F65" s="3">
        <v>3</v>
      </c>
      <c r="G65" s="111"/>
      <c r="H65" s="113"/>
      <c r="I65" s="3"/>
      <c r="J65" s="78"/>
      <c r="K65" s="114"/>
      <c r="L65" s="13"/>
    </row>
    <row r="66" spans="1:12" ht="33" customHeight="1" x14ac:dyDescent="0.2">
      <c r="A66" s="125"/>
      <c r="B66" s="126"/>
      <c r="C66" s="115" t="s">
        <v>25</v>
      </c>
      <c r="D66" s="115"/>
      <c r="E66" s="115"/>
      <c r="F66" s="115"/>
      <c r="G66" s="115"/>
      <c r="H66" s="115"/>
      <c r="I66" s="115"/>
      <c r="J66" s="115"/>
      <c r="K66" s="115"/>
      <c r="L66" s="13"/>
    </row>
    <row r="67" spans="1:12" ht="50.25" customHeight="1" x14ac:dyDescent="0.2">
      <c r="A67" s="125"/>
      <c r="B67" s="126"/>
      <c r="C67" s="116" t="s">
        <v>99</v>
      </c>
      <c r="D67" s="117">
        <v>0.4</v>
      </c>
      <c r="E67" s="48" t="s">
        <v>100</v>
      </c>
      <c r="F67" s="3">
        <v>10</v>
      </c>
      <c r="G67" s="3" t="s">
        <v>83</v>
      </c>
      <c r="H67" s="118">
        <v>100</v>
      </c>
      <c r="I67" s="18"/>
      <c r="J67" s="78"/>
      <c r="K67" s="119">
        <f>IF(SUM((F67*J67)+(J68*F68)+(J69*F69)+(J70*F70))&gt;H67,H67,SUM(F67*J67)+(J68*F68)+(J69*F69)+(J70*F70))</f>
        <v>0</v>
      </c>
      <c r="L67" s="13"/>
    </row>
    <row r="68" spans="1:12" ht="53.1" customHeight="1" x14ac:dyDescent="0.2">
      <c r="A68" s="125"/>
      <c r="B68" s="126"/>
      <c r="C68" s="116"/>
      <c r="D68" s="117"/>
      <c r="E68" s="48" t="s">
        <v>101</v>
      </c>
      <c r="F68" s="3">
        <v>4</v>
      </c>
      <c r="G68" s="3" t="s">
        <v>83</v>
      </c>
      <c r="H68" s="118"/>
      <c r="I68" s="18"/>
      <c r="J68" s="78"/>
      <c r="K68" s="119"/>
      <c r="L68" s="13"/>
    </row>
    <row r="69" spans="1:12" ht="54" customHeight="1" x14ac:dyDescent="0.2">
      <c r="A69" s="125"/>
      <c r="B69" s="126"/>
      <c r="C69" s="116"/>
      <c r="D69" s="117"/>
      <c r="E69" s="48" t="s">
        <v>102</v>
      </c>
      <c r="F69" s="53">
        <v>2</v>
      </c>
      <c r="G69" s="3" t="s">
        <v>103</v>
      </c>
      <c r="H69" s="118"/>
      <c r="I69" s="18"/>
      <c r="J69" s="78"/>
      <c r="K69" s="119"/>
      <c r="L69" s="13"/>
    </row>
    <row r="70" spans="1:12" ht="48.95" customHeight="1" x14ac:dyDescent="0.2">
      <c r="A70" s="125"/>
      <c r="B70" s="126"/>
      <c r="C70" s="116"/>
      <c r="D70" s="116"/>
      <c r="E70" s="21" t="s">
        <v>104</v>
      </c>
      <c r="F70" s="60">
        <v>2</v>
      </c>
      <c r="G70" s="3" t="s">
        <v>105</v>
      </c>
      <c r="H70" s="118"/>
      <c r="I70" s="18"/>
      <c r="J70" s="78"/>
      <c r="K70" s="119"/>
      <c r="L70" s="13"/>
    </row>
    <row r="71" spans="1:12" ht="34.5" customHeight="1" x14ac:dyDescent="0.2">
      <c r="A71" s="125"/>
      <c r="B71" s="127"/>
      <c r="C71" s="88" t="s">
        <v>25</v>
      </c>
      <c r="D71" s="89"/>
      <c r="E71" s="89"/>
      <c r="F71" s="89"/>
      <c r="G71" s="89"/>
      <c r="H71" s="89"/>
      <c r="I71" s="89"/>
      <c r="J71" s="89"/>
      <c r="K71" s="90"/>
      <c r="L71" s="13"/>
    </row>
    <row r="72" spans="1:12" ht="17.25" customHeight="1" x14ac:dyDescent="0.2">
      <c r="A72" s="27" t="s">
        <v>106</v>
      </c>
      <c r="B72" s="54"/>
      <c r="C72" s="95"/>
      <c r="D72" s="96"/>
      <c r="E72" s="96"/>
      <c r="F72" s="96"/>
      <c r="G72" s="96"/>
      <c r="H72" s="96"/>
      <c r="I72" s="96"/>
      <c r="J72" s="97"/>
      <c r="K72" s="61">
        <f>((SUM(K58:K65)*0.6)+((SUM(K67)*0.4)))*0.1</f>
        <v>0</v>
      </c>
      <c r="L72" s="13"/>
    </row>
    <row r="73" spans="1:12" ht="67.5" customHeight="1" x14ac:dyDescent="0.2">
      <c r="A73" s="101" t="s">
        <v>107</v>
      </c>
      <c r="B73" s="102">
        <v>0.1</v>
      </c>
      <c r="C73" s="94" t="s">
        <v>108</v>
      </c>
      <c r="D73" s="105">
        <v>0.6</v>
      </c>
      <c r="E73" s="48" t="s">
        <v>109</v>
      </c>
      <c r="F73" s="15">
        <v>15</v>
      </c>
      <c r="G73" s="15" t="s">
        <v>110</v>
      </c>
      <c r="H73" s="106">
        <v>100</v>
      </c>
      <c r="I73" s="52"/>
      <c r="J73" s="82"/>
      <c r="K73" s="62">
        <f>IF(F73*J73&gt;H73,H73,F73*J73)</f>
        <v>0</v>
      </c>
      <c r="L73" s="13"/>
    </row>
    <row r="74" spans="1:12" ht="35.25" customHeight="1" x14ac:dyDescent="0.2">
      <c r="A74" s="101"/>
      <c r="B74" s="103"/>
      <c r="C74" s="94"/>
      <c r="D74" s="105"/>
      <c r="E74" s="48" t="s">
        <v>111</v>
      </c>
      <c r="F74" s="15">
        <v>1</v>
      </c>
      <c r="G74" s="15" t="s">
        <v>112</v>
      </c>
      <c r="H74" s="107"/>
      <c r="I74" s="52"/>
      <c r="J74" s="82"/>
      <c r="K74" s="62">
        <f>IF(F74*J74&gt;H74,H74,F74*J74)</f>
        <v>0</v>
      </c>
      <c r="L74" s="13"/>
    </row>
    <row r="75" spans="1:12" ht="51.75" customHeight="1" x14ac:dyDescent="0.2">
      <c r="A75" s="101"/>
      <c r="B75" s="103"/>
      <c r="C75" s="94"/>
      <c r="D75" s="105"/>
      <c r="E75" s="48" t="s">
        <v>113</v>
      </c>
      <c r="F75" s="15">
        <v>2</v>
      </c>
      <c r="G75" s="15" t="s">
        <v>114</v>
      </c>
      <c r="H75" s="107"/>
      <c r="I75" s="52"/>
      <c r="J75" s="82"/>
      <c r="K75" s="62">
        <f t="shared" ref="K75:K76" si="1">IF(F75*J75&gt;H75,H75,F75*J75)</f>
        <v>0</v>
      </c>
      <c r="L75" s="13"/>
    </row>
    <row r="76" spans="1:12" ht="51" x14ac:dyDescent="0.2">
      <c r="A76" s="101"/>
      <c r="B76" s="103"/>
      <c r="C76" s="94"/>
      <c r="D76" s="105"/>
      <c r="E76" s="48" t="s">
        <v>115</v>
      </c>
      <c r="F76" s="15">
        <v>2.5</v>
      </c>
      <c r="G76" s="15" t="s">
        <v>116</v>
      </c>
      <c r="H76" s="107"/>
      <c r="I76" s="52"/>
      <c r="J76" s="82"/>
      <c r="K76" s="62">
        <f t="shared" si="1"/>
        <v>0</v>
      </c>
      <c r="L76" s="13"/>
    </row>
    <row r="77" spans="1:12" s="63" customFormat="1" ht="33.75" customHeight="1" x14ac:dyDescent="0.2">
      <c r="A77" s="101"/>
      <c r="B77" s="103"/>
      <c r="C77" s="94"/>
      <c r="D77" s="105"/>
      <c r="E77" s="48" t="s">
        <v>117</v>
      </c>
      <c r="F77" s="15">
        <v>3</v>
      </c>
      <c r="G77" s="15" t="s">
        <v>103</v>
      </c>
      <c r="H77" s="107"/>
      <c r="I77" s="52"/>
      <c r="J77" s="82"/>
      <c r="K77" s="62">
        <f>IF(F77*J77&gt;H77,H77,F77*J77)</f>
        <v>0</v>
      </c>
      <c r="L77" s="57"/>
    </row>
    <row r="78" spans="1:12" ht="74.25" customHeight="1" x14ac:dyDescent="0.2">
      <c r="A78" s="101"/>
      <c r="B78" s="103"/>
      <c r="C78" s="94"/>
      <c r="D78" s="105"/>
      <c r="E78" s="48" t="s">
        <v>118</v>
      </c>
      <c r="F78" s="15">
        <v>0.5</v>
      </c>
      <c r="G78" s="15" t="s">
        <v>119</v>
      </c>
      <c r="H78" s="107"/>
      <c r="I78" s="52"/>
      <c r="J78" s="82"/>
      <c r="K78" s="62">
        <f>IF(F78*J78&gt;H78,H78,F78*J78)</f>
        <v>0</v>
      </c>
      <c r="L78" s="13"/>
    </row>
    <row r="79" spans="1:12" ht="25.5" x14ac:dyDescent="0.2">
      <c r="A79" s="101"/>
      <c r="B79" s="103"/>
      <c r="C79" s="94"/>
      <c r="D79" s="105"/>
      <c r="E79" s="48" t="s">
        <v>120</v>
      </c>
      <c r="F79" s="15">
        <v>2</v>
      </c>
      <c r="G79" s="15" t="s">
        <v>121</v>
      </c>
      <c r="H79" s="107"/>
      <c r="I79" s="52"/>
      <c r="J79" s="82"/>
      <c r="K79" s="62">
        <f>IF(F79*J79&gt;H79,H79,F79*J79)</f>
        <v>0</v>
      </c>
      <c r="L79" s="13"/>
    </row>
    <row r="80" spans="1:12" ht="25.5" x14ac:dyDescent="0.2">
      <c r="A80" s="101"/>
      <c r="B80" s="103"/>
      <c r="C80" s="94"/>
      <c r="D80" s="94"/>
      <c r="E80" s="48" t="s">
        <v>122</v>
      </c>
      <c r="F80" s="15">
        <v>1</v>
      </c>
      <c r="G80" s="15" t="s">
        <v>123</v>
      </c>
      <c r="H80" s="108"/>
      <c r="I80" s="58"/>
      <c r="J80" s="82"/>
      <c r="K80" s="62">
        <f>IF(F80*J80&gt;H80,H80,F80*J80)</f>
        <v>0</v>
      </c>
      <c r="L80" s="13"/>
    </row>
    <row r="81" spans="1:12" ht="32.25" customHeight="1" x14ac:dyDescent="0.2">
      <c r="A81" s="101"/>
      <c r="B81" s="103"/>
      <c r="C81" s="88" t="s">
        <v>25</v>
      </c>
      <c r="D81" s="89"/>
      <c r="E81" s="89"/>
      <c r="F81" s="89"/>
      <c r="G81" s="89"/>
      <c r="H81" s="89"/>
      <c r="I81" s="89"/>
      <c r="J81" s="89"/>
      <c r="K81" s="90"/>
      <c r="L81" s="13"/>
    </row>
    <row r="82" spans="1:12" ht="25.5" x14ac:dyDescent="0.2">
      <c r="A82" s="101"/>
      <c r="B82" s="103"/>
      <c r="C82" s="94" t="s">
        <v>124</v>
      </c>
      <c r="D82" s="109">
        <v>20</v>
      </c>
      <c r="E82" s="48" t="s">
        <v>125</v>
      </c>
      <c r="F82" s="15">
        <v>25</v>
      </c>
      <c r="G82" s="15" t="s">
        <v>126</v>
      </c>
      <c r="H82" s="15">
        <v>50</v>
      </c>
      <c r="I82" s="64"/>
      <c r="J82" s="83"/>
      <c r="K82" s="62">
        <f>IF(F82*J82&gt;H82,H82,F82*J82)</f>
        <v>0</v>
      </c>
      <c r="L82" s="13"/>
    </row>
    <row r="83" spans="1:12" ht="38.25" x14ac:dyDescent="0.2">
      <c r="A83" s="101"/>
      <c r="B83" s="103"/>
      <c r="C83" s="94"/>
      <c r="D83" s="109"/>
      <c r="E83" s="48" t="s">
        <v>127</v>
      </c>
      <c r="F83" s="15">
        <v>7.5</v>
      </c>
      <c r="G83" s="15" t="s">
        <v>128</v>
      </c>
      <c r="H83" s="15">
        <v>35</v>
      </c>
      <c r="I83" s="64"/>
      <c r="J83" s="83"/>
      <c r="K83" s="62">
        <f t="shared" ref="K83:K84" si="2">IF(F83*J83&gt;H83,H83,F83*J83)</f>
        <v>0</v>
      </c>
      <c r="L83" s="13"/>
    </row>
    <row r="84" spans="1:12" ht="38.25" x14ac:dyDescent="0.2">
      <c r="A84" s="101"/>
      <c r="B84" s="103"/>
      <c r="C84" s="94"/>
      <c r="D84" s="109"/>
      <c r="E84" s="48" t="s">
        <v>129</v>
      </c>
      <c r="F84" s="15">
        <v>3</v>
      </c>
      <c r="G84" s="15" t="s">
        <v>128</v>
      </c>
      <c r="H84" s="15">
        <v>15</v>
      </c>
      <c r="I84" s="64"/>
      <c r="J84" s="83"/>
      <c r="K84" s="62">
        <f t="shared" si="2"/>
        <v>0</v>
      </c>
      <c r="L84" s="13"/>
    </row>
    <row r="85" spans="1:12" ht="28.5" customHeight="1" x14ac:dyDescent="0.2">
      <c r="A85" s="101"/>
      <c r="B85" s="103"/>
      <c r="C85" s="88" t="s">
        <v>25</v>
      </c>
      <c r="D85" s="89"/>
      <c r="E85" s="89"/>
      <c r="F85" s="89"/>
      <c r="G85" s="89"/>
      <c r="H85" s="89"/>
      <c r="I85" s="89"/>
      <c r="J85" s="89"/>
      <c r="K85" s="90"/>
      <c r="L85" s="13"/>
    </row>
    <row r="86" spans="1:12" ht="38.25" x14ac:dyDescent="0.2">
      <c r="A86" s="101"/>
      <c r="B86" s="103"/>
      <c r="C86" s="91" t="s">
        <v>130</v>
      </c>
      <c r="D86" s="94">
        <v>20</v>
      </c>
      <c r="E86" s="48" t="s">
        <v>131</v>
      </c>
      <c r="F86" s="15">
        <v>10</v>
      </c>
      <c r="G86" s="15" t="s">
        <v>83</v>
      </c>
      <c r="H86" s="15">
        <v>40</v>
      </c>
      <c r="I86" s="64"/>
      <c r="J86" s="83"/>
      <c r="K86" s="62">
        <f>IF(F86*J86&gt;H86,H86,F86*J86)</f>
        <v>0</v>
      </c>
      <c r="L86" s="13"/>
    </row>
    <row r="87" spans="1:12" ht="51" x14ac:dyDescent="0.2">
      <c r="A87" s="101"/>
      <c r="B87" s="103"/>
      <c r="C87" s="92"/>
      <c r="D87" s="94"/>
      <c r="E87" s="48" t="s">
        <v>132</v>
      </c>
      <c r="F87" s="15">
        <v>5</v>
      </c>
      <c r="G87" s="15" t="s">
        <v>83</v>
      </c>
      <c r="H87" s="15">
        <v>30</v>
      </c>
      <c r="I87" s="64"/>
      <c r="J87" s="83"/>
      <c r="K87" s="62">
        <f t="shared" ref="K87:K88" si="3">IF(F87*J87&gt;H87,H87,F87*J87)</f>
        <v>0</v>
      </c>
      <c r="L87" s="13"/>
    </row>
    <row r="88" spans="1:12" ht="38.25" x14ac:dyDescent="0.2">
      <c r="A88" s="101"/>
      <c r="B88" s="103"/>
      <c r="C88" s="93"/>
      <c r="D88" s="94"/>
      <c r="E88" s="48" t="s">
        <v>133</v>
      </c>
      <c r="F88" s="15">
        <v>10</v>
      </c>
      <c r="G88" s="15" t="s">
        <v>12</v>
      </c>
      <c r="H88" s="15">
        <v>30</v>
      </c>
      <c r="I88" s="64"/>
      <c r="J88" s="83"/>
      <c r="K88" s="62">
        <f t="shared" si="3"/>
        <v>0</v>
      </c>
      <c r="L88" s="13"/>
    </row>
    <row r="89" spans="1:12" ht="27" customHeight="1" x14ac:dyDescent="0.2">
      <c r="A89" s="101"/>
      <c r="B89" s="104"/>
      <c r="C89" s="88" t="s">
        <v>25</v>
      </c>
      <c r="D89" s="89"/>
      <c r="E89" s="89"/>
      <c r="F89" s="89"/>
      <c r="G89" s="89"/>
      <c r="H89" s="89"/>
      <c r="I89" s="89"/>
      <c r="J89" s="89"/>
      <c r="K89" s="90"/>
      <c r="L89" s="13"/>
    </row>
    <row r="90" spans="1:12" x14ac:dyDescent="0.2">
      <c r="A90" s="27" t="s">
        <v>134</v>
      </c>
      <c r="B90" s="54"/>
      <c r="C90" s="95"/>
      <c r="D90" s="96"/>
      <c r="E90" s="96"/>
      <c r="F90" s="96"/>
      <c r="G90" s="96"/>
      <c r="H90" s="96"/>
      <c r="I90" s="96"/>
      <c r="J90" s="97"/>
      <c r="K90" s="61">
        <f>((SUM(K73:K80)*0.6)+((SUM(K82:K84)*0.2)+SUM(K86:K88)*0.2))*0.1</f>
        <v>0</v>
      </c>
      <c r="L90" s="13"/>
    </row>
    <row r="91" spans="1:12" ht="24.75" customHeight="1" x14ac:dyDescent="0.2">
      <c r="A91" s="65" t="s">
        <v>135</v>
      </c>
      <c r="B91" s="66"/>
      <c r="C91" s="98"/>
      <c r="D91" s="99"/>
      <c r="E91" s="99"/>
      <c r="F91" s="99"/>
      <c r="G91" s="99"/>
      <c r="H91" s="99"/>
      <c r="I91" s="99"/>
      <c r="J91" s="100"/>
      <c r="K91" s="67">
        <f>K25+K57+K72+K90</f>
        <v>0</v>
      </c>
      <c r="L91" s="13"/>
    </row>
    <row r="92" spans="1:12" x14ac:dyDescent="0.2">
      <c r="A92" s="84" t="s">
        <v>136</v>
      </c>
      <c r="B92" s="84"/>
      <c r="C92" s="85"/>
      <c r="D92" s="86"/>
      <c r="E92" s="86"/>
      <c r="F92" s="86"/>
      <c r="G92" s="86"/>
      <c r="H92" s="86"/>
      <c r="I92" s="86"/>
      <c r="J92" s="86"/>
      <c r="K92" s="87"/>
      <c r="L92" s="68"/>
    </row>
    <row r="93" spans="1:12" x14ac:dyDescent="0.2">
      <c r="A93" s="69"/>
      <c r="B93" s="69"/>
      <c r="G93" s="70"/>
    </row>
    <row r="94" spans="1:12" x14ac:dyDescent="0.2">
      <c r="A94" s="63"/>
      <c r="B94" s="63"/>
      <c r="C94" s="71" t="s">
        <v>137</v>
      </c>
      <c r="G94" s="70"/>
    </row>
    <row r="95" spans="1:12" x14ac:dyDescent="0.2">
      <c r="A95" s="69"/>
      <c r="B95" s="69"/>
      <c r="C95" s="69" t="s">
        <v>138</v>
      </c>
      <c r="G95" s="70"/>
    </row>
    <row r="96" spans="1:12" x14ac:dyDescent="0.2">
      <c r="G96" s="70"/>
    </row>
    <row r="97" spans="3:9" x14ac:dyDescent="0.2">
      <c r="C97" s="72" t="s">
        <v>139</v>
      </c>
      <c r="G97" s="70"/>
    </row>
    <row r="98" spans="3:9" x14ac:dyDescent="0.2">
      <c r="C98" s="70"/>
      <c r="G98" s="70"/>
    </row>
    <row r="99" spans="3:9" x14ac:dyDescent="0.2">
      <c r="C99" s="73" t="s">
        <v>140</v>
      </c>
      <c r="G99" s="70"/>
    </row>
    <row r="100" spans="3:9" x14ac:dyDescent="0.2">
      <c r="C100" s="73" t="s">
        <v>141</v>
      </c>
      <c r="G100" s="70"/>
    </row>
    <row r="101" spans="3:9" ht="15" x14ac:dyDescent="0.2">
      <c r="C101" s="74"/>
      <c r="D101" s="74"/>
      <c r="E101" s="74"/>
      <c r="F101" s="74"/>
      <c r="G101" s="74"/>
      <c r="H101" s="74"/>
    </row>
    <row r="102" spans="3:9" ht="15" x14ac:dyDescent="0.2">
      <c r="C102" s="74"/>
      <c r="D102" s="74"/>
      <c r="E102" s="74"/>
      <c r="F102" s="74"/>
      <c r="G102" s="74"/>
      <c r="H102" s="74"/>
    </row>
    <row r="103" spans="3:9" ht="15" x14ac:dyDescent="0.2">
      <c r="C103" s="74"/>
      <c r="D103" s="74"/>
      <c r="E103" s="74"/>
      <c r="F103" s="74"/>
      <c r="G103" s="74"/>
      <c r="H103" s="74"/>
    </row>
    <row r="104" spans="3:9" ht="22.5" x14ac:dyDescent="0.2">
      <c r="I104" s="75" t="s">
        <v>142</v>
      </c>
    </row>
  </sheetData>
  <sheetProtection algorithmName="SHA-512" hashValue="M3WKDMWLB7e8Eq8xGWk/ZBWjJXzCjMZ7xdmPmtuhqu2v9Rl7JdrxamoLyHVEDUQGweDZG/AC9dLEcSKUP/PyOg==" saltValue="qZKf43+0YeEsYhBtFvtpmQ==" spinCount="100000" sheet="1" objects="1" scenarios="1"/>
  <mergeCells count="103">
    <mergeCell ref="J5:K5"/>
    <mergeCell ref="L5:L7"/>
    <mergeCell ref="F6:F7"/>
    <mergeCell ref="G6:G7"/>
    <mergeCell ref="H6:H7"/>
    <mergeCell ref="I6:I7"/>
    <mergeCell ref="J6:J7"/>
    <mergeCell ref="K6:K7"/>
    <mergeCell ref="A2:K2"/>
    <mergeCell ref="A3:K3"/>
    <mergeCell ref="A4:B4"/>
    <mergeCell ref="C4:K4"/>
    <mergeCell ref="A5:A7"/>
    <mergeCell ref="B5:B7"/>
    <mergeCell ref="C5:C7"/>
    <mergeCell ref="D5:D7"/>
    <mergeCell ref="E5:E7"/>
    <mergeCell ref="F5:H5"/>
    <mergeCell ref="A8:A24"/>
    <mergeCell ref="B8:B24"/>
    <mergeCell ref="C8:C11"/>
    <mergeCell ref="D8:D11"/>
    <mergeCell ref="G8:G10"/>
    <mergeCell ref="H8:H10"/>
    <mergeCell ref="C19:K19"/>
    <mergeCell ref="C20:C23"/>
    <mergeCell ref="D20:D23"/>
    <mergeCell ref="C24:K24"/>
    <mergeCell ref="K8:K10"/>
    <mergeCell ref="C12:K12"/>
    <mergeCell ref="C13:C14"/>
    <mergeCell ref="D13:D14"/>
    <mergeCell ref="C15:C18"/>
    <mergeCell ref="D15:D18"/>
    <mergeCell ref="G15:G18"/>
    <mergeCell ref="H15:H18"/>
    <mergeCell ref="K15:K18"/>
    <mergeCell ref="C25:J25"/>
    <mergeCell ref="A26:A56"/>
    <mergeCell ref="B26:B56"/>
    <mergeCell ref="C26:C32"/>
    <mergeCell ref="D26:D32"/>
    <mergeCell ref="H26:H28"/>
    <mergeCell ref="C43:K43"/>
    <mergeCell ref="C44:C47"/>
    <mergeCell ref="D44:D47"/>
    <mergeCell ref="G44:G47"/>
    <mergeCell ref="K26:K28"/>
    <mergeCell ref="H29:H32"/>
    <mergeCell ref="K29:K32"/>
    <mergeCell ref="C33:K33"/>
    <mergeCell ref="C34:C42"/>
    <mergeCell ref="D34:D42"/>
    <mergeCell ref="H34:H38"/>
    <mergeCell ref="K34:K38"/>
    <mergeCell ref="H39:H40"/>
    <mergeCell ref="K39:K40"/>
    <mergeCell ref="H44:H47"/>
    <mergeCell ref="K44:K47"/>
    <mergeCell ref="C48:K48"/>
    <mergeCell ref="C49:C55"/>
    <mergeCell ref="D49:D55"/>
    <mergeCell ref="G49:G51"/>
    <mergeCell ref="H49:H51"/>
    <mergeCell ref="K49:K51"/>
    <mergeCell ref="G52:G55"/>
    <mergeCell ref="H52:H55"/>
    <mergeCell ref="G64:G65"/>
    <mergeCell ref="H64:H65"/>
    <mergeCell ref="K64:K65"/>
    <mergeCell ref="C66:K66"/>
    <mergeCell ref="C67:C70"/>
    <mergeCell ref="D67:D70"/>
    <mergeCell ref="H67:H70"/>
    <mergeCell ref="K67:K70"/>
    <mergeCell ref="K52:K55"/>
    <mergeCell ref="C56:K56"/>
    <mergeCell ref="C57:J57"/>
    <mergeCell ref="C58:C65"/>
    <mergeCell ref="D58:D65"/>
    <mergeCell ref="G58:G63"/>
    <mergeCell ref="H58:H63"/>
    <mergeCell ref="K58:K63"/>
    <mergeCell ref="A92:B92"/>
    <mergeCell ref="C92:K92"/>
    <mergeCell ref="C85:K85"/>
    <mergeCell ref="C86:C88"/>
    <mergeCell ref="D86:D88"/>
    <mergeCell ref="C89:K89"/>
    <mergeCell ref="C90:J90"/>
    <mergeCell ref="C91:J91"/>
    <mergeCell ref="C71:K71"/>
    <mergeCell ref="C72:J72"/>
    <mergeCell ref="A73:A89"/>
    <mergeCell ref="B73:B89"/>
    <mergeCell ref="C73:C80"/>
    <mergeCell ref="D73:D80"/>
    <mergeCell ref="H73:H80"/>
    <mergeCell ref="C81:K81"/>
    <mergeCell ref="C82:C84"/>
    <mergeCell ref="D82:D84"/>
    <mergeCell ref="A58:A71"/>
    <mergeCell ref="B58:B71"/>
  </mergeCells>
  <pageMargins left="0.7" right="0.7" top="0.75" bottom="0.75" header="0.3" footer="0.3"/>
  <pageSetup paperSize="9" scale="39" fitToHeight="0" orientation="portrait" r:id="rId1"/>
  <headerFooter>
    <oddFooter>&amp;L&amp;"Porto Sans,Normal"&amp;7&amp;GESS.004.MO.386.01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MO.386 Prof Adj CQB BQ BT S AA</vt:lpstr>
      <vt:lpstr>'MO.386 Prof Adj CQB BQ BT S AA'!Área_de_Impressão</vt:lpstr>
      <vt:lpstr>'MO.386 Prof Adj CQB BQ BT S AA'!Títulos_de_Impressão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Andreia Almeida Vieira</dc:creator>
  <cp:lastModifiedBy>Mónica Almeida Vieira</cp:lastModifiedBy>
  <dcterms:created xsi:type="dcterms:W3CDTF">2025-06-03T09:18:06Z</dcterms:created>
  <dcterms:modified xsi:type="dcterms:W3CDTF">2025-06-03T09:39:10Z</dcterms:modified>
</cp:coreProperties>
</file>